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 /><Relationship Id="rId2" Type="http://schemas.openxmlformats.org/package/2006/relationships/metadata/core-properties" Target="docProps/core.xml" /><Relationship Id="rId1" Type="http://schemas.openxmlformats.org/officeDocument/2006/relationships/officeDocument" Target="xl/workbook.xml" 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623"/>
  <workbookPr codeName="ThisWorkbook" defaultThemeVersion="202300"/>
  <mc:AlternateContent xmlns:mc="http://schemas.openxmlformats.org/markup-compatibility/2006">
    <mc:Choice Requires="x15">
      <x15ac:absPath xmlns:x15ac="http://schemas.microsoft.com/office/spreadsheetml/2010/11/ac" url="https://d.docs.live.net/c8f758458f7441ec/Documents/KENNY PREPAYMENT CERT/17TH MARCH PCs/"/>
    </mc:Choice>
  </mc:AlternateContent>
  <xr:revisionPtr revIDLastSave="0" documentId="8_{2A77877D-8CAD-5440-A466-53B8A45F05D9}" xr6:coauthVersionLast="47" xr6:coauthVersionMax="47" xr10:uidLastSave="{00000000-0000-0000-0000-000000000000}"/>
  <bookViews>
    <workbookView xWindow="-108" yWindow="-108" windowWidth="23256" windowHeight="12576" xr2:uid="{C3105D93-4F2D-4261-B669-05F183F1BD78}"/>
  </bookViews>
  <sheets>
    <sheet name="DETAILS" sheetId="19" r:id="rId1"/>
    <sheet name="PREPAYMENT CERTIFICATE" sheetId="2" r:id="rId2"/>
    <sheet name="INSPECTION REPORT" sheetId="1" r:id="rId3"/>
    <sheet name="CHECKLIST" sheetId="3" r:id="rId4"/>
    <sheet name="MEMO" sheetId="4" r:id="rId5"/>
    <sheet name="MED PICTURES (A)" sheetId="11" r:id="rId6"/>
    <sheet name="APPROVAL" sheetId="8" r:id="rId7"/>
  </sheets>
  <definedNames>
    <definedName name="_xlnm.Print_Area" localSheetId="6">APPROVAL!$A$1:$A$26</definedName>
    <definedName name="_xlnm.Print_Area" localSheetId="3">CHECKLIST!$A$1:$H$44</definedName>
    <definedName name="_xlnm.Print_Area" localSheetId="0">DETAILS!$A$2:$B$13</definedName>
    <definedName name="_xlnm.Print_Area" localSheetId="5">'MED PICTURES (A)'!$A$1:$C$4</definedName>
    <definedName name="_xlnm.Print_Area" localSheetId="4">MEMO!$A$1:$A$32</definedName>
  </definedNames>
  <calcPr calcId="191028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8" i="2" l="1"/>
  <c r="B64" i="19"/>
  <c r="H22" i="3"/>
  <c r="H21" i="3"/>
  <c r="H20" i="3"/>
  <c r="H19" i="3"/>
  <c r="H18" i="3"/>
  <c r="H17" i="3"/>
  <c r="H16" i="3"/>
  <c r="H15" i="3"/>
  <c r="H14" i="3"/>
  <c r="H13" i="3"/>
  <c r="A1" i="2"/>
  <c r="B33" i="2"/>
  <c r="D38" i="3"/>
  <c r="B34" i="2"/>
  <c r="D39" i="3"/>
  <c r="B35" i="2"/>
  <c r="B36" i="2"/>
  <c r="B37" i="2"/>
  <c r="B31" i="2"/>
  <c r="B32" i="2"/>
  <c r="B30" i="2"/>
  <c r="B29" i="2"/>
  <c r="B28" i="2"/>
  <c r="D27" i="2"/>
  <c r="B27" i="2"/>
  <c r="B26" i="2"/>
  <c r="B25" i="2"/>
  <c r="B68" i="2"/>
  <c r="B69" i="2"/>
  <c r="B70" i="2"/>
  <c r="B67" i="2"/>
  <c r="B60" i="2"/>
  <c r="B61" i="2"/>
  <c r="A11" i="8"/>
  <c r="B62" i="2"/>
  <c r="A12" i="8"/>
  <c r="B63" i="2"/>
  <c r="A13" i="8"/>
  <c r="B64" i="2"/>
  <c r="B65" i="2"/>
  <c r="B59" i="2"/>
  <c r="A9" i="8"/>
  <c r="B58" i="2"/>
  <c r="B57" i="2"/>
  <c r="B56" i="2"/>
  <c r="B55" i="2"/>
  <c r="B54" i="2"/>
  <c r="B46" i="2"/>
  <c r="G21" i="3"/>
  <c r="B47" i="2"/>
  <c r="G20" i="3"/>
  <c r="B48" i="2"/>
  <c r="G13" i="3"/>
  <c r="B49" i="2"/>
  <c r="G18" i="3"/>
  <c r="B50" i="2"/>
  <c r="G19" i="3"/>
  <c r="B51" i="2"/>
  <c r="B52" i="2"/>
  <c r="G30" i="3"/>
  <c r="B53" i="2"/>
  <c r="G31" i="3"/>
  <c r="B45" i="2"/>
  <c r="G17" i="3"/>
  <c r="B41" i="2"/>
  <c r="B42" i="2"/>
  <c r="G14" i="3"/>
  <c r="B43" i="2"/>
  <c r="B44" i="2"/>
  <c r="G16" i="3"/>
  <c r="B40" i="2"/>
  <c r="B39" i="2"/>
  <c r="B38" i="2"/>
  <c r="B23" i="2"/>
  <c r="B21" i="2"/>
  <c r="B22" i="2"/>
  <c r="B20" i="2"/>
  <c r="B11" i="2"/>
  <c r="D6" i="2"/>
  <c r="D10" i="2"/>
  <c r="B5" i="2"/>
  <c r="D4" i="2"/>
  <c r="B3" i="2"/>
  <c r="B2" i="2"/>
  <c r="C19" i="19"/>
  <c r="B13" i="2"/>
  <c r="A31" i="4"/>
  <c r="A30" i="4"/>
  <c r="G22" i="3"/>
  <c r="G15" i="3"/>
  <c r="A24" i="8"/>
  <c r="A7" i="8"/>
  <c r="A21" i="4"/>
  <c r="A1" i="4"/>
  <c r="C13" i="1"/>
  <c r="A1" i="1"/>
  <c r="A22" i="4"/>
  <c r="D43" i="3"/>
  <c r="D42" i="3"/>
  <c r="A43" i="3"/>
  <c r="A42" i="3"/>
  <c r="D42" i="1"/>
  <c r="D43" i="1"/>
  <c r="A10" i="8"/>
  <c r="B24" i="2"/>
  <c r="B6" i="2"/>
  <c r="B7" i="2"/>
  <c r="B8" i="2"/>
  <c r="B4" i="2"/>
  <c r="B10" i="2"/>
  <c r="C14" i="1"/>
  <c r="B9" i="2"/>
  <c r="B12" i="2"/>
  <c r="B14" i="2"/>
  <c r="B18" i="19"/>
  <c r="D13" i="2"/>
  <c r="A16" i="2"/>
  <c r="A18" i="2"/>
  <c r="C22" i="2"/>
  <c r="B1" i="11"/>
  <c r="C19" i="1"/>
  <c r="A9" i="4"/>
  <c r="A7" i="4"/>
  <c r="A32" i="4"/>
  <c r="A12" i="4"/>
  <c r="C7" i="1"/>
  <c r="C8" i="1"/>
  <c r="A17" i="3"/>
  <c r="A44" i="3"/>
  <c r="B23" i="3"/>
  <c r="B9" i="3"/>
  <c r="B8" i="3"/>
  <c r="B7" i="3"/>
  <c r="B6" i="3"/>
  <c r="B5" i="3"/>
  <c r="H5" i="3"/>
  <c r="B1" i="2"/>
  <c r="H7" i="3"/>
  <c r="H6" i="3"/>
  <c r="C25" i="1"/>
  <c r="C23" i="1"/>
  <c r="D44" i="1"/>
  <c r="C24" i="1"/>
  <c r="C22" i="1"/>
  <c r="C18" i="1"/>
  <c r="C17" i="1"/>
  <c r="C16" i="1"/>
  <c r="C15" i="1"/>
  <c r="C12" i="1"/>
  <c r="C11" i="1"/>
  <c r="C10" i="1"/>
  <c r="C9" i="1"/>
  <c r="A6" i="1"/>
  <c r="A16" i="8"/>
  <c r="C26" i="1"/>
  <c r="C20" i="1"/>
  <c r="C21" i="1"/>
  <c r="C27" i="1"/>
  <c r="A18" i="8"/>
  <c r="H9" i="3"/>
  <c r="A25" i="4"/>
  <c r="A17" i="2"/>
  <c r="A37" i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1">
    <bk>
      <extLst>
        <ext uri="{3e2802c4-a4d2-4d8b-9148-e3be6c30e623}">
          <xlrd:rvb i="0"/>
        </ext>
      </extLst>
    </bk>
  </futureMetadata>
  <valueMetadata count="1">
    <bk>
      <rc t="1" v="0"/>
    </bk>
  </valueMetadata>
</metadata>
</file>

<file path=xl/sharedStrings.xml><?xml version="1.0" encoding="utf-8"?>
<sst xmlns="http://schemas.openxmlformats.org/spreadsheetml/2006/main" count="340" uniqueCount="251">
  <si>
    <t>PRE-PAYMENT INSPECTION REPORT</t>
  </si>
  <si>
    <t>i.  </t>
  </si>
  <si>
    <t xml:space="preserve">Client Ministry </t>
  </si>
  <si>
    <t>ii.  </t>
  </si>
  <si>
    <t>Name of Project Supervisor</t>
  </si>
  <si>
    <t>iii.  </t>
  </si>
  <si>
    <t>Name of Contractor</t>
  </si>
  <si>
    <t>iv.  </t>
  </si>
  <si>
    <t>Project Description</t>
  </si>
  <si>
    <t>v.  </t>
  </si>
  <si>
    <t>Local Gov. Area</t>
  </si>
  <si>
    <t>vi.  </t>
  </si>
  <si>
    <t xml:space="preserve">Date of Award </t>
  </si>
  <si>
    <t>vii.  </t>
  </si>
  <si>
    <t>Expected Date of Completion</t>
  </si>
  <si>
    <t>viii.  </t>
  </si>
  <si>
    <t xml:space="preserve">Date of Delivery (Store Only)  </t>
  </si>
  <si>
    <t>ix.  </t>
  </si>
  <si>
    <t>Date of Completion</t>
  </si>
  <si>
    <t>x.  </t>
  </si>
  <si>
    <t xml:space="preserve">Date of Inspection </t>
  </si>
  <si>
    <t>xi.  </t>
  </si>
  <si>
    <t>xii.  </t>
  </si>
  <si>
    <t>Advance Payment</t>
  </si>
  <si>
    <t>xiii.  </t>
  </si>
  <si>
    <t>Advance Payment Refund</t>
  </si>
  <si>
    <t>xiv.  </t>
  </si>
  <si>
    <t>Works Completed to Date</t>
  </si>
  <si>
    <t>xv.  </t>
  </si>
  <si>
    <t>Percentage of Work done</t>
  </si>
  <si>
    <t>xvi.  </t>
  </si>
  <si>
    <t>Physical Stage of Work</t>
  </si>
  <si>
    <t>xvii.  </t>
  </si>
  <si>
    <t xml:space="preserve">Previous payment  </t>
  </si>
  <si>
    <t>xviii.  </t>
  </si>
  <si>
    <t>Retention</t>
  </si>
  <si>
    <t>xix.  </t>
  </si>
  <si>
    <t>Payment Now Due</t>
  </si>
  <si>
    <t>xx.  </t>
  </si>
  <si>
    <t>VAT Included in Payment Certificate</t>
  </si>
  <si>
    <t>COMMENT [If No]</t>
  </si>
  <si>
    <t>OBSERVATION (QUALITY OF WORK)</t>
  </si>
  <si>
    <t>a.</t>
  </si>
  <si>
    <t>Very Good</t>
  </si>
  <si>
    <t>b.</t>
  </si>
  <si>
    <t>Good</t>
  </si>
  <si>
    <t>c.</t>
  </si>
  <si>
    <t xml:space="preserve">fair                                                                                                                                                                </t>
  </si>
  <si>
    <t>d.</t>
  </si>
  <si>
    <t>poor</t>
  </si>
  <si>
    <t xml:space="preserve">      </t>
  </si>
  <si>
    <t>-----------------------------------------</t>
  </si>
  <si>
    <t>Mr. Oyede, Fouad Adepoju</t>
  </si>
  <si>
    <t xml:space="preserve"> </t>
  </si>
  <si>
    <t xml:space="preserve"> MONITORING AND EVALUATION DEPARTMENT (MED)</t>
  </si>
  <si>
    <t>1. Documents on File</t>
  </si>
  <si>
    <t>Yes</t>
  </si>
  <si>
    <t>Remarks</t>
  </si>
  <si>
    <t>Executing MDAs Project Report Write-up</t>
  </si>
  <si>
    <t>Contract Award letters</t>
  </si>
  <si>
    <t>Pre-Payment Certificates</t>
  </si>
  <si>
    <t>Inspection Reports</t>
  </si>
  <si>
    <t>N/A</t>
  </si>
  <si>
    <t>Valid Performance Bond</t>
  </si>
  <si>
    <t>Statement of Valuation from Executing MDAs</t>
  </si>
  <si>
    <t>Is Percentage of work (Value) done greater than APG utilized?</t>
  </si>
  <si>
    <t>2. Test Certificates, Warranties and Independent Certificates on File</t>
  </si>
  <si>
    <t>Product Warranties -1</t>
  </si>
  <si>
    <t>Certified Copy of Hydrographic/Bathymetric Survey</t>
  </si>
  <si>
    <t>Other Certifications:</t>
  </si>
  <si>
    <t>Executing Agency Pictures</t>
  </si>
  <si>
    <t>MED Pictures</t>
  </si>
  <si>
    <t>3. Decision To Inspect Or Not</t>
  </si>
  <si>
    <t>Satisfied with the Quality of Documentation</t>
  </si>
  <si>
    <t>If Not Satisfy Issues requiring attention:</t>
  </si>
  <si>
    <t xml:space="preserve">4. Questions For Site Visit </t>
  </si>
  <si>
    <t>Are site documentations sighted on site?</t>
  </si>
  <si>
    <t>Is the quality of work done satisfactory to the Stakeholders?</t>
  </si>
  <si>
    <t>5. Date of Site Visits:</t>
  </si>
  <si>
    <t>6. Overall Assessment of Work Done:</t>
  </si>
  <si>
    <t>7. Recommended for Issuance of Certification of Payment:</t>
  </si>
  <si>
    <t>Permanent Secretary (MEPB),</t>
  </si>
  <si>
    <t xml:space="preserve">Through: </t>
  </si>
  <si>
    <t>Director (MED),</t>
  </si>
  <si>
    <t>INTRODUCTION</t>
  </si>
  <si>
    <t xml:space="preserve">                                  </t>
  </si>
  <si>
    <t xml:space="preserve">          </t>
  </si>
  <si>
    <t xml:space="preserve">                            </t>
  </si>
  <si>
    <t xml:space="preserve">RECOMMENDATION </t>
  </si>
  <si>
    <t>MINISTRY OF ECONOMIC PLANNING AND BUDGET</t>
  </si>
  <si>
    <t xml:space="preserve"> LAGOS STATE GOVERNMENT   </t>
  </si>
  <si>
    <t xml:space="preserve">Director (Monitoring &amp; Evaluation)                                                                 </t>
  </si>
  <si>
    <t>Mr. Lekan Balogun</t>
  </si>
  <si>
    <t>Mr. Ope George</t>
  </si>
  <si>
    <t>Permanent Secretary</t>
  </si>
  <si>
    <t xml:space="preserve">Special Adviser </t>
  </si>
  <si>
    <t>----------------------------------------</t>
  </si>
  <si>
    <t>Honourable Commissioner</t>
  </si>
  <si>
    <t>Contract Sum</t>
  </si>
  <si>
    <r>
      <t xml:space="preserve">Ye s </t>
    </r>
    <r>
      <rPr>
        <sz val="16"/>
        <color theme="1"/>
        <rFont val="Wingdings"/>
        <charset val="2"/>
      </rPr>
      <t>ü</t>
    </r>
    <r>
      <rPr>
        <sz val="16"/>
        <color theme="1"/>
        <rFont val="Times New Roman"/>
        <family val="1"/>
      </rPr>
      <t xml:space="preserve"> No ☐</t>
    </r>
  </si>
  <si>
    <t>TOTAL CONTRACT SUM</t>
  </si>
  <si>
    <t>WORK COMPLETED TO DATE</t>
  </si>
  <si>
    <t>5% RETENTION</t>
  </si>
  <si>
    <t>TOTAL NET PAYMENT</t>
  </si>
  <si>
    <t>7.5% VAT</t>
  </si>
  <si>
    <t>TOTAL NET AMOUNT</t>
  </si>
  <si>
    <t>LESS PREVIOUS PAYMENT</t>
  </si>
  <si>
    <t>AMOUNT DUE</t>
  </si>
  <si>
    <t xml:space="preserve">Project Description: </t>
  </si>
  <si>
    <t xml:space="preserve">Effective Date of Commencement: </t>
  </si>
  <si>
    <t xml:space="preserve">On Time (Yes/No):    </t>
  </si>
  <si>
    <t>Name of Contractor:</t>
  </si>
  <si>
    <t xml:space="preserve">Payment Status: </t>
  </si>
  <si>
    <t xml:space="preserve">Name of Representative from Executing MDAs: </t>
  </si>
  <si>
    <t xml:space="preserve">Name of MED Team Lead:                                                                    </t>
  </si>
  <si>
    <t>PROJECT MONITORING CHECKLIST</t>
  </si>
  <si>
    <t>MINISTRY OF ECONOMIC PLANNING &amp; BUDGET</t>
  </si>
  <si>
    <t>Date of Award:</t>
  </si>
  <si>
    <t xml:space="preserve">Dated:                                           </t>
  </si>
  <si>
    <t xml:space="preserve">__________________                                                                         </t>
  </si>
  <si>
    <t xml:space="preserve">________________   </t>
  </si>
  <si>
    <t>Ms. Alawiye, K.T</t>
  </si>
  <si>
    <t>ü</t>
  </si>
  <si>
    <t>Manufacturers Test Results (Steels, Equipment, Others: Specify)</t>
  </si>
  <si>
    <t>Valid Test Certificate (CBR, Others Specify)</t>
  </si>
  <si>
    <t>Advance Payment Guaranteed</t>
  </si>
  <si>
    <t>LESS ADVANCE PAYMENT REFUND</t>
  </si>
  <si>
    <t>Nil</t>
  </si>
  <si>
    <t xml:space="preserve">Duration of Contract:              </t>
  </si>
  <si>
    <t xml:space="preserve">Statement of Project Objectives: </t>
  </si>
  <si>
    <t>BOQ OR BEME</t>
  </si>
  <si>
    <r>
      <rPr>
        <b/>
        <sz val="11"/>
        <color theme="1"/>
        <rFont val="Sitka Small"/>
      </rPr>
      <t>6.</t>
    </r>
    <r>
      <rPr>
        <sz val="11"/>
        <color theme="1"/>
        <rFont val="Sitka Small"/>
      </rPr>
      <t xml:space="preserve"> Submitted for further directives, please.</t>
    </r>
  </si>
  <si>
    <t xml:space="preserve">       </t>
  </si>
  <si>
    <r>
      <t xml:space="preserve">          </t>
    </r>
    <r>
      <rPr>
        <b/>
        <sz val="11"/>
        <color theme="1"/>
        <rFont val="Sitka Small"/>
      </rPr>
      <t xml:space="preserve">             </t>
    </r>
  </si>
  <si>
    <t>Elements of work covered</t>
  </si>
  <si>
    <t>Bill of Quantities (BOQ).</t>
  </si>
  <si>
    <t>Inspection report File number</t>
  </si>
  <si>
    <t>Memo file number</t>
  </si>
  <si>
    <t>Cover page</t>
  </si>
  <si>
    <t>Prepayment certificate</t>
  </si>
  <si>
    <t>Governor's Approval</t>
  </si>
  <si>
    <t>Inspection report</t>
  </si>
  <si>
    <t>BOQ</t>
  </si>
  <si>
    <t>Project Brief</t>
  </si>
  <si>
    <t>APG</t>
  </si>
  <si>
    <t>Letter of completion</t>
  </si>
  <si>
    <t>Agency pictures</t>
  </si>
  <si>
    <t>Checklist</t>
  </si>
  <si>
    <t>ADVANCE PAYMENT</t>
  </si>
  <si>
    <t>No</t>
  </si>
  <si>
    <t>Lagos.</t>
  </si>
  <si>
    <t>PRE-PAYMENT CERTIFICATION:</t>
  </si>
  <si>
    <t>2.    The Original Inspection Report and Pre-Payment Certificate are attached for your information and further necessary actions, please.</t>
  </si>
  <si>
    <t>3.     Thank you.</t>
  </si>
  <si>
    <t xml:space="preserve">                                                                                                                                                            For: The Permanent Secretary </t>
  </si>
  <si>
    <t>Approval file number</t>
  </si>
  <si>
    <t>Approval date</t>
  </si>
  <si>
    <t>Address line 1</t>
  </si>
  <si>
    <t>Address line 2</t>
  </si>
  <si>
    <t>Address line 3</t>
  </si>
  <si>
    <t>Address line 4</t>
  </si>
  <si>
    <t>Address line 5</t>
  </si>
  <si>
    <t>Mail reference number</t>
  </si>
  <si>
    <t>Mail reference date</t>
  </si>
  <si>
    <t>MED PICTURES:</t>
  </si>
  <si>
    <t>Date of Report</t>
  </si>
  <si>
    <t>xxi.  </t>
  </si>
  <si>
    <t>Revised Contract Sum</t>
  </si>
  <si>
    <t>REVISED CONTRACT SUM</t>
  </si>
  <si>
    <t xml:space="preserve">Executing MDA(s): </t>
  </si>
  <si>
    <t>CUMMULATIVE</t>
  </si>
  <si>
    <r>
      <t>3.</t>
    </r>
    <r>
      <rPr>
        <sz val="11"/>
        <color theme="1"/>
        <rFont val="Sitka Small"/>
      </rPr>
      <t xml:space="preserve">   The joint inspection to the Project site was carried out by the officers from the Monitoring and Evaluation Department of this Ministry (MEPB) along with the Project Officer</t>
    </r>
    <r>
      <rPr>
        <sz val="11"/>
        <color rgb="FF000000"/>
        <rFont val="Sitka Small"/>
      </rPr>
      <t xml:space="preserve"> from the Executing Agency to facilitate Payment</t>
    </r>
    <r>
      <rPr>
        <b/>
        <sz val="11"/>
        <color rgb="FF000000"/>
        <rFont val="Sitka Small"/>
      </rPr>
      <t xml:space="preserve"> </t>
    </r>
    <r>
      <rPr>
        <sz val="11"/>
        <color rgb="FF000000"/>
        <rFont val="Sitka Small"/>
      </rPr>
      <t>due to the Contractor.</t>
    </r>
  </si>
  <si>
    <t>Valuation</t>
  </si>
  <si>
    <t>Delivery notes</t>
  </si>
  <si>
    <t>Delivery note(s)</t>
  </si>
  <si>
    <t>Lagos State Real Estate Regulatory Authority</t>
  </si>
  <si>
    <t>Engr. Osisami A. Bankole</t>
  </si>
  <si>
    <t>Messrs. FAB Investment Limited</t>
  </si>
  <si>
    <t>Four (4) Months</t>
  </si>
  <si>
    <t>folio 1</t>
  </si>
  <si>
    <t>folio 6</t>
  </si>
  <si>
    <t>7th January, 2025</t>
  </si>
  <si>
    <t xml:space="preserve">The Special Adviser, </t>
  </si>
  <si>
    <t>Block 21, The Secretariat.</t>
  </si>
  <si>
    <t>Alausa - Ikeja,</t>
  </si>
  <si>
    <t>SAH/LASRERA/A.51/3B/145</t>
  </si>
  <si>
    <t>Alawiye, K.T (Ms)</t>
  </si>
  <si>
    <t>Designation</t>
  </si>
  <si>
    <t>PPO (MED)</t>
  </si>
  <si>
    <t>Rehabilitation of Water Supply and Wastewater Facilities at Shasha Housing Estate, Shasha</t>
  </si>
  <si>
    <t>Egbeda LCDA / Alimosho LGA</t>
  </si>
  <si>
    <t>31st August, 2021</t>
  </si>
  <si>
    <t>Ongoing</t>
  </si>
  <si>
    <t>Date of upward review</t>
  </si>
  <si>
    <t>Date of Award (Upward Review)</t>
  </si>
  <si>
    <t>xxii.  </t>
  </si>
  <si>
    <t>construction of sedimentation tank, and the provision of pressure filter tank / treatment plant.</t>
  </si>
  <si>
    <t>14th January, 2025</t>
  </si>
  <si>
    <t>folio 2 - 2d</t>
  </si>
  <si>
    <t>folios 3 - 4</t>
  </si>
  <si>
    <t>folio 5</t>
  </si>
  <si>
    <t>Letter of award / upward review</t>
  </si>
  <si>
    <t>folio 7</t>
  </si>
  <si>
    <t>folio 8</t>
  </si>
  <si>
    <t>folios 9 - 9b</t>
  </si>
  <si>
    <t>folios 10 - 10c</t>
  </si>
  <si>
    <t>folio 11</t>
  </si>
  <si>
    <t>folio 12</t>
  </si>
  <si>
    <t>MEPB/MED/25/162/I/6</t>
  </si>
  <si>
    <t>MEPB/MED/25/162/I/13</t>
  </si>
  <si>
    <t>MEPB/MED/25/162/I/14</t>
  </si>
  <si>
    <t>30th January, 2025</t>
  </si>
  <si>
    <t>4.  OBSERVATION</t>
  </si>
  <si>
    <t>6. RECOMMENDATION</t>
  </si>
  <si>
    <t>5.  CONCLUSION</t>
  </si>
  <si>
    <t>30th October, 2024</t>
  </si>
  <si>
    <t>40%.</t>
  </si>
  <si>
    <t>To provide water supply and wastewater facilities at Shasha Housing Estate, Shasha</t>
  </si>
  <si>
    <t>-</t>
  </si>
  <si>
    <t>Folios 1 - 12</t>
  </si>
  <si>
    <t>13th February, 2025</t>
  </si>
  <si>
    <t>What is the work completed to date?</t>
  </si>
  <si>
    <r>
      <t>Percentage of Advance payment? (</t>
    </r>
    <r>
      <rPr>
        <b/>
        <sz val="11"/>
        <color theme="1"/>
        <rFont val="Aptos Narrow"/>
        <family val="2"/>
        <scheme val="minor"/>
      </rPr>
      <t>as specified in the award letter)</t>
    </r>
  </si>
  <si>
    <t>PREPAYMENT CERTIFICATION DETAILS</t>
  </si>
  <si>
    <t>Is there 5% retention?</t>
  </si>
  <si>
    <t>Percentage of Advance payment refunded</t>
  </si>
  <si>
    <t>What is the Previous Payment? (if none, write Nil )</t>
  </si>
  <si>
    <t>Write out Amount due in words</t>
  </si>
  <si>
    <t>Sixty-Nine Million, Eight Hundred and Ninety-Eight Thousand, Five Hundred and Seventy-Eight Naira, Eighty-Three Kobo</t>
  </si>
  <si>
    <t>Client Ministry</t>
  </si>
  <si>
    <t>Contractor name:</t>
  </si>
  <si>
    <t>Payment stage:</t>
  </si>
  <si>
    <t>Stage Payment</t>
  </si>
  <si>
    <t>PROJECT DETAILS</t>
  </si>
  <si>
    <t>Is the scope specified in the BOQ OR BEME or Award letter ?</t>
  </si>
  <si>
    <t>FOLIO REFERENCES</t>
  </si>
  <si>
    <t>Folio reference for memo</t>
  </si>
  <si>
    <t>ADDRESS LINE &amp; DATE FOR APPROVAL</t>
  </si>
  <si>
    <t>SIGNATORIES</t>
  </si>
  <si>
    <t xml:space="preserve">Adekunle-Famuyon, F.A </t>
  </si>
  <si>
    <t>Staff 2</t>
  </si>
  <si>
    <t>HOU/Staff 1</t>
  </si>
  <si>
    <t>Ojo Olayinka Modupe (Mrs.)</t>
  </si>
  <si>
    <t>What is the Contract sum?</t>
  </si>
  <si>
    <t>What is the Revised Contract sum?</t>
  </si>
  <si>
    <r>
      <t xml:space="preserve">Duration of Contract:  </t>
    </r>
    <r>
      <rPr>
        <b/>
        <sz val="35"/>
        <color rgb="FF000000"/>
        <rFont val="Times New Roman"/>
        <family val="1"/>
      </rPr>
      <t xml:space="preserve">           </t>
    </r>
    <r>
      <rPr>
        <b/>
        <sz val="35"/>
        <color rgb="FFFF0000"/>
        <rFont val="Times New Roman"/>
        <family val="1"/>
      </rPr>
      <t xml:space="preserve"> </t>
    </r>
  </si>
  <si>
    <t xml:space="preserve">      The …................</t>
  </si>
  <si>
    <t xml:space="preserve">    Other elements of work yet to be covered include …................</t>
  </si>
  <si>
    <t>PROJECT 1</t>
  </si>
  <si>
    <r>
      <t xml:space="preserve">Calculated Amount due </t>
    </r>
    <r>
      <rPr>
        <b/>
        <sz val="14"/>
        <color rgb="FFFFC000"/>
        <rFont val="Aptos Narrow"/>
        <family val="2"/>
        <scheme val="minor"/>
      </rPr>
      <t>(Do not edit)</t>
    </r>
  </si>
  <si>
    <t>VAT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</si>
</sst>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5">
    <numFmt numFmtId="164" formatCode="_-* #,##0.00_-;\-* #,##0.00_-;_-* &quot;-&quot;??_-;_-@_-"/>
    <numFmt numFmtId="165" formatCode="[$₦-466]\ #,##0.00"/>
    <numFmt numFmtId="166" formatCode="[$₦-46A]#,##0.00"/>
    <numFmt numFmtId="167" formatCode="[$₦-468]\ #,##0.00"/>
    <numFmt numFmtId="168" formatCode="0.0%"/>
  </numFmts>
  <fonts count="53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b/>
      <sz val="11"/>
      <color rgb="FFFF0000"/>
      <name val="Sitka Small"/>
    </font>
    <font>
      <b/>
      <sz val="11"/>
      <color theme="1"/>
      <name val="Sitka Small"/>
    </font>
    <font>
      <sz val="11"/>
      <color theme="1"/>
      <name val="Sitka Small"/>
    </font>
    <font>
      <b/>
      <sz val="11"/>
      <color rgb="FF000000"/>
      <name val="Sitka Small"/>
    </font>
    <font>
      <sz val="11"/>
      <color rgb="FF000000"/>
      <name val="Sitka Small"/>
    </font>
    <font>
      <b/>
      <u/>
      <sz val="11"/>
      <color theme="1"/>
      <name val="Sitka Small"/>
    </font>
    <font>
      <sz val="12"/>
      <color theme="1"/>
      <name val="Aptos Narrow"/>
      <family val="2"/>
      <scheme val="minor"/>
    </font>
    <font>
      <sz val="14"/>
      <color theme="1"/>
      <name val="Aptos Narrow"/>
      <family val="2"/>
      <scheme val="minor"/>
    </font>
    <font>
      <sz val="14"/>
      <color theme="1"/>
      <name val="Times New Roman"/>
      <family val="1"/>
    </font>
    <font>
      <sz val="16"/>
      <color theme="1"/>
      <name val="Times New Roman"/>
      <family val="1"/>
    </font>
    <font>
      <b/>
      <sz val="16"/>
      <color theme="1"/>
      <name val="Times New Roman"/>
      <family val="1"/>
    </font>
    <font>
      <b/>
      <u/>
      <sz val="16"/>
      <color theme="1"/>
      <name val="Times New Roman"/>
      <family val="1"/>
    </font>
    <font>
      <b/>
      <sz val="16"/>
      <color rgb="FF000000"/>
      <name val="Times New Roman"/>
      <family val="1"/>
    </font>
    <font>
      <sz val="16"/>
      <color theme="1"/>
      <name val="Wingdings"/>
      <charset val="2"/>
    </font>
    <font>
      <sz val="8"/>
      <name val="Aptos Narrow"/>
      <family val="2"/>
      <scheme val="minor"/>
    </font>
    <font>
      <sz val="14"/>
      <name val="Times New Roman"/>
      <family val="1"/>
    </font>
    <font>
      <sz val="14"/>
      <name val="Aptos Narrow"/>
      <family val="2"/>
      <scheme val="minor"/>
    </font>
    <font>
      <b/>
      <sz val="14"/>
      <name val="Times New Roman"/>
      <family val="1"/>
    </font>
    <font>
      <sz val="16"/>
      <name val="Times New Roman"/>
      <family val="1"/>
    </font>
    <font>
      <sz val="14"/>
      <color rgb="FFFF0000"/>
      <name val="Times New Roman"/>
      <family val="1"/>
    </font>
    <font>
      <b/>
      <sz val="14"/>
      <color rgb="FFFF0000"/>
      <name val="Times New Roman"/>
      <family val="1"/>
    </font>
    <font>
      <sz val="14"/>
      <color theme="1"/>
      <name val="Sitka Small"/>
    </font>
    <font>
      <b/>
      <sz val="14"/>
      <color theme="1"/>
      <name val="Times New Roman"/>
      <family val="1"/>
    </font>
    <font>
      <b/>
      <u/>
      <sz val="14"/>
      <color theme="1"/>
      <name val="Sitka Small"/>
    </font>
    <font>
      <sz val="16"/>
      <color theme="0"/>
      <name val="Calibri"/>
      <family val="2"/>
    </font>
    <font>
      <sz val="14"/>
      <color theme="0"/>
      <name val="Times New Roman"/>
      <family val="1"/>
    </font>
    <font>
      <b/>
      <sz val="11"/>
      <color theme="0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b/>
      <sz val="11"/>
      <name val="Aptos Narrow"/>
      <family val="2"/>
      <scheme val="minor"/>
    </font>
    <font>
      <sz val="11"/>
      <name val="Aptos Narrow"/>
      <family val="2"/>
      <scheme val="minor"/>
    </font>
    <font>
      <b/>
      <sz val="20"/>
      <name val="Times New Roman"/>
      <family val="1"/>
    </font>
    <font>
      <sz val="20"/>
      <color theme="0" tint="-4.9989318521683403E-2"/>
      <name val="Times New Roman"/>
      <family val="1"/>
    </font>
    <font>
      <sz val="20"/>
      <color theme="1"/>
      <name val="Times New Roman"/>
      <family val="1"/>
    </font>
    <font>
      <sz val="25"/>
      <name val="Times New Roman"/>
      <family val="1"/>
    </font>
    <font>
      <sz val="25"/>
      <color rgb="FFFF0000"/>
      <name val="Times New Roman"/>
      <family val="1"/>
    </font>
    <font>
      <sz val="25"/>
      <color theme="1"/>
      <name val="Times New Roman"/>
      <family val="1"/>
    </font>
    <font>
      <i/>
      <sz val="25"/>
      <color theme="4" tint="0.39997558519241921"/>
      <name val="Times New Roman"/>
      <family val="1"/>
    </font>
    <font>
      <i/>
      <sz val="25"/>
      <color rgb="FFFF0000"/>
      <name val="Times New Roman"/>
      <family val="1"/>
    </font>
    <font>
      <b/>
      <sz val="25"/>
      <color rgb="FFFF0000"/>
      <name val="Times New Roman"/>
      <family val="1"/>
    </font>
    <font>
      <b/>
      <sz val="25"/>
      <name val="Times New Roman"/>
      <family val="1"/>
    </font>
    <font>
      <sz val="14"/>
      <color theme="1"/>
      <name val="Script MT Bold"/>
      <family val="4"/>
    </font>
    <font>
      <b/>
      <sz val="35"/>
      <color theme="1"/>
      <name val="Times New Roman"/>
      <family val="1"/>
    </font>
    <font>
      <sz val="35"/>
      <color theme="1"/>
      <name val="Times New Roman"/>
      <family val="1"/>
    </font>
    <font>
      <u/>
      <sz val="35"/>
      <color theme="1"/>
      <name val="Times New Roman"/>
      <family val="1"/>
    </font>
    <font>
      <b/>
      <sz val="35"/>
      <color rgb="FF000000"/>
      <name val="Times New Roman"/>
      <family val="1"/>
    </font>
    <font>
      <b/>
      <sz val="35"/>
      <color rgb="FFFF0000"/>
      <name val="Times New Roman"/>
      <family val="1"/>
    </font>
    <font>
      <sz val="35"/>
      <color theme="1"/>
      <name val="Wingdings"/>
      <charset val="2"/>
    </font>
    <font>
      <b/>
      <u/>
      <sz val="35"/>
      <color theme="1"/>
      <name val="Times New Roman"/>
      <family val="1"/>
    </font>
    <font>
      <b/>
      <sz val="28"/>
      <color theme="1"/>
      <name val="Aptos Narrow"/>
      <family val="2"/>
      <scheme val="minor"/>
    </font>
    <font>
      <b/>
      <sz val="14"/>
      <color theme="0"/>
      <name val="Aptos Narrow"/>
      <family val="2"/>
      <scheme val="minor"/>
    </font>
    <font>
      <b/>
      <sz val="14"/>
      <color rgb="FFFFC000"/>
      <name val="Aptos Narrow"/>
      <family val="2"/>
      <scheme val="minor"/>
    </font>
  </fonts>
  <fills count="11">
    <fill>
      <patternFill patternType="none"/>
    </fill>
    <fill>
      <patternFill patternType="gray125"/>
    </fill>
    <fill>
      <patternFill patternType="solid">
        <fgColor theme="3" tint="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</fills>
  <borders count="31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rgb="FF002060"/>
      </left>
      <right style="thin">
        <color rgb="FF002060"/>
      </right>
      <top style="thin">
        <color rgb="FF002060"/>
      </top>
      <bottom style="thin">
        <color rgb="FF00206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rgb="FF002060"/>
      </top>
      <bottom style="double">
        <color rgb="FF002060"/>
      </bottom>
      <diagonal/>
    </border>
    <border>
      <left style="thin">
        <color rgb="FF002060"/>
      </left>
      <right style="thin">
        <color rgb="FF002060"/>
      </right>
      <top style="thin">
        <color rgb="FF002060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rgb="FF002060"/>
      </left>
      <right/>
      <top style="thin">
        <color rgb="FF002060"/>
      </top>
      <bottom style="thin">
        <color rgb="FF002060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</borders>
  <cellStyleXfs count="2">
    <xf numFmtId="0" fontId="0" fillId="0" borderId="0"/>
    <xf numFmtId="164" fontId="1" fillId="0" borderId="0" applyFont="0" applyFill="0" applyBorder="0" applyAlignment="0" applyProtection="0"/>
  </cellStyleXfs>
  <cellXfs count="201">
    <xf numFmtId="0" fontId="0" fillId="0" borderId="0" xfId="0"/>
    <xf numFmtId="0" fontId="4" fillId="0" borderId="0" xfId="0" applyFont="1"/>
    <xf numFmtId="0" fontId="4" fillId="0" borderId="0" xfId="0" applyFont="1" applyAlignment="1">
      <alignment vertical="center"/>
    </xf>
    <xf numFmtId="0" fontId="3" fillId="0" borderId="0" xfId="0" applyFont="1" applyAlignment="1">
      <alignment vertical="center"/>
    </xf>
    <xf numFmtId="0" fontId="2" fillId="0" borderId="0" xfId="0" applyFont="1" applyAlignment="1">
      <alignment vertical="center"/>
    </xf>
    <xf numFmtId="0" fontId="7" fillId="0" borderId="0" xfId="0" applyFont="1" applyAlignment="1">
      <alignment vertical="center"/>
    </xf>
    <xf numFmtId="0" fontId="8" fillId="0" borderId="0" xfId="0" applyFont="1"/>
    <xf numFmtId="0" fontId="9" fillId="0" borderId="0" xfId="0" applyFont="1"/>
    <xf numFmtId="0" fontId="10" fillId="0" borderId="0" xfId="0" applyFont="1"/>
    <xf numFmtId="0" fontId="11" fillId="0" borderId="0" xfId="0" applyFont="1"/>
    <xf numFmtId="0" fontId="12" fillId="0" borderId="0" xfId="0" applyFont="1"/>
    <xf numFmtId="0" fontId="11" fillId="0" borderId="8" xfId="0" applyFont="1" applyBorder="1"/>
    <xf numFmtId="0" fontId="14" fillId="0" borderId="0" xfId="0" applyFont="1" applyAlignment="1">
      <alignment horizontal="right" vertical="center"/>
    </xf>
    <xf numFmtId="0" fontId="4" fillId="0" borderId="0" xfId="0" applyFont="1" applyAlignment="1">
      <alignment wrapText="1"/>
    </xf>
    <xf numFmtId="0" fontId="3" fillId="0" borderId="0" xfId="0" applyFont="1" applyAlignment="1">
      <alignment wrapText="1"/>
    </xf>
    <xf numFmtId="0" fontId="3" fillId="0" borderId="0" xfId="0" applyFont="1" applyAlignment="1">
      <alignment horizontal="right" wrapText="1"/>
    </xf>
    <xf numFmtId="0" fontId="3" fillId="0" borderId="0" xfId="0" applyFont="1" applyAlignment="1">
      <alignment horizontal="justify" vertical="center" wrapText="1"/>
    </xf>
    <xf numFmtId="0" fontId="4" fillId="0" borderId="0" xfId="0" applyFont="1" applyAlignment="1">
      <alignment horizontal="justify" vertical="center" wrapText="1"/>
    </xf>
    <xf numFmtId="0" fontId="11" fillId="2" borderId="0" xfId="0" applyFont="1" applyFill="1"/>
    <xf numFmtId="0" fontId="17" fillId="0" borderId="0" xfId="0" applyFont="1"/>
    <xf numFmtId="0" fontId="18" fillId="0" borderId="0" xfId="0" applyFont="1"/>
    <xf numFmtId="0" fontId="19" fillId="0" borderId="11" xfId="0" applyFont="1" applyBorder="1"/>
    <xf numFmtId="0" fontId="20" fillId="0" borderId="10" xfId="0" applyFont="1" applyBorder="1"/>
    <xf numFmtId="0" fontId="19" fillId="0" borderId="15" xfId="0" applyFont="1" applyBorder="1"/>
    <xf numFmtId="0" fontId="19" fillId="0" borderId="8" xfId="0" applyFont="1" applyBorder="1"/>
    <xf numFmtId="0" fontId="23" fillId="0" borderId="0" xfId="0" applyFont="1" applyAlignment="1">
      <alignment wrapText="1"/>
    </xf>
    <xf numFmtId="0" fontId="23" fillId="0" borderId="0" xfId="0" applyFont="1"/>
    <xf numFmtId="0" fontId="24" fillId="0" borderId="0" xfId="0" applyFont="1" applyAlignment="1">
      <alignment horizontal="justify" vertical="center"/>
    </xf>
    <xf numFmtId="0" fontId="10" fillId="0" borderId="0" xfId="0" applyFont="1" applyAlignment="1">
      <alignment horizontal="justify" vertical="center"/>
    </xf>
    <xf numFmtId="0" fontId="24" fillId="0" borderId="0" xfId="0" applyFont="1" applyAlignment="1">
      <alignment horizontal="center" vertical="center"/>
    </xf>
    <xf numFmtId="0" fontId="24" fillId="0" borderId="0" xfId="0" applyFont="1" applyAlignment="1">
      <alignment horizontal="center" vertical="center" wrapText="1"/>
    </xf>
    <xf numFmtId="0" fontId="24" fillId="0" borderId="0" xfId="0" applyFont="1" applyAlignment="1">
      <alignment horizontal="right" vertical="center"/>
    </xf>
    <xf numFmtId="0" fontId="25" fillId="0" borderId="0" xfId="0" applyFont="1" applyAlignment="1">
      <alignment horizontal="right" vertical="center" indent="1"/>
    </xf>
    <xf numFmtId="0" fontId="22" fillId="0" borderId="0" xfId="0" applyFont="1" applyAlignment="1">
      <alignment vertical="center"/>
    </xf>
    <xf numFmtId="0" fontId="10" fillId="0" borderId="0" xfId="0" applyFont="1" applyAlignment="1">
      <alignment vertical="center"/>
    </xf>
    <xf numFmtId="166" fontId="11" fillId="0" borderId="0" xfId="1" applyNumberFormat="1" applyFont="1"/>
    <xf numFmtId="166" fontId="17" fillId="0" borderId="0" xfId="0" applyNumberFormat="1" applyFont="1"/>
    <xf numFmtId="166" fontId="18" fillId="0" borderId="0" xfId="0" applyNumberFormat="1" applyFont="1"/>
    <xf numFmtId="166" fontId="0" fillId="0" borderId="0" xfId="0" applyNumberFormat="1"/>
    <xf numFmtId="0" fontId="3" fillId="0" borderId="0" xfId="0" applyFont="1" applyAlignment="1">
      <alignment horizontal="justify" wrapText="1"/>
    </xf>
    <xf numFmtId="0" fontId="11" fillId="2" borderId="0" xfId="0" applyFont="1" applyFill="1" applyProtection="1">
      <protection locked="0"/>
    </xf>
    <xf numFmtId="166" fontId="20" fillId="0" borderId="10" xfId="1" applyNumberFormat="1" applyFont="1" applyFill="1" applyBorder="1" applyProtection="1">
      <protection locked="0"/>
    </xf>
    <xf numFmtId="166" fontId="20" fillId="0" borderId="13" xfId="1" applyNumberFormat="1" applyFont="1" applyFill="1" applyBorder="1" applyAlignment="1" applyProtection="1">
      <alignment horizontal="right"/>
      <protection locked="0"/>
    </xf>
    <xf numFmtId="166" fontId="17" fillId="0" borderId="11" xfId="0" applyNumberFormat="1" applyFont="1" applyBorder="1" applyProtection="1">
      <protection locked="0"/>
    </xf>
    <xf numFmtId="166" fontId="17" fillId="0" borderId="11" xfId="0" applyNumberFormat="1" applyFont="1" applyBorder="1" applyAlignment="1" applyProtection="1">
      <alignment wrapText="1"/>
      <protection locked="0"/>
    </xf>
    <xf numFmtId="166" fontId="17" fillId="0" borderId="11" xfId="0" applyNumberFormat="1" applyFont="1" applyBorder="1" applyAlignment="1" applyProtection="1">
      <alignment horizontal="left" wrapText="1"/>
      <protection locked="0"/>
    </xf>
    <xf numFmtId="166" fontId="19" fillId="0" borderId="11" xfId="0" applyNumberFormat="1" applyFont="1" applyBorder="1" applyProtection="1">
      <protection locked="0"/>
    </xf>
    <xf numFmtId="166" fontId="22" fillId="0" borderId="8" xfId="0" applyNumberFormat="1" applyFont="1" applyBorder="1" applyProtection="1">
      <protection locked="0"/>
    </xf>
    <xf numFmtId="164" fontId="17" fillId="0" borderId="0" xfId="1" applyFont="1"/>
    <xf numFmtId="0" fontId="11" fillId="0" borderId="0" xfId="0" applyFont="1" applyAlignment="1">
      <alignment horizontal="center"/>
    </xf>
    <xf numFmtId="4" fontId="26" fillId="2" borderId="0" xfId="0" applyNumberFormat="1" applyFont="1" applyFill="1" applyProtection="1">
      <protection locked="0"/>
    </xf>
    <xf numFmtId="0" fontId="19" fillId="0" borderId="16" xfId="0" applyFont="1" applyBorder="1"/>
    <xf numFmtId="0" fontId="19" fillId="0" borderId="17" xfId="0" applyFont="1" applyBorder="1"/>
    <xf numFmtId="0" fontId="19" fillId="0" borderId="0" xfId="0" applyFont="1"/>
    <xf numFmtId="166" fontId="21" fillId="0" borderId="0" xfId="0" applyNumberFormat="1" applyFont="1" applyProtection="1">
      <protection locked="0"/>
    </xf>
    <xf numFmtId="166" fontId="17" fillId="0" borderId="8" xfId="0" applyNumberFormat="1" applyFont="1" applyBorder="1" applyProtection="1">
      <protection locked="0"/>
    </xf>
    <xf numFmtId="0" fontId="11" fillId="0" borderId="8" xfId="0" applyFont="1" applyBorder="1" applyAlignment="1">
      <alignment vertical="center"/>
    </xf>
    <xf numFmtId="0" fontId="11" fillId="0" borderId="0" xfId="0" applyFont="1" applyAlignment="1">
      <alignment vertical="center"/>
    </xf>
    <xf numFmtId="166" fontId="17" fillId="0" borderId="11" xfId="0" applyNumberFormat="1" applyFont="1" applyBorder="1" applyAlignment="1">
      <alignment wrapText="1"/>
    </xf>
    <xf numFmtId="0" fontId="19" fillId="3" borderId="11" xfId="0" applyFont="1" applyFill="1" applyBorder="1"/>
    <xf numFmtId="166" fontId="19" fillId="3" borderId="18" xfId="0" applyNumberFormat="1" applyFont="1" applyFill="1" applyBorder="1" applyProtection="1">
      <protection locked="0"/>
    </xf>
    <xf numFmtId="0" fontId="24" fillId="3" borderId="8" xfId="0" applyFont="1" applyFill="1" applyBorder="1"/>
    <xf numFmtId="0" fontId="27" fillId="0" borderId="0" xfId="0" applyFont="1"/>
    <xf numFmtId="0" fontId="19" fillId="3" borderId="8" xfId="0" applyFont="1" applyFill="1" applyBorder="1" applyProtection="1">
      <protection locked="0"/>
    </xf>
    <xf numFmtId="0" fontId="31" fillId="0" borderId="0" xfId="0" applyFont="1"/>
    <xf numFmtId="0" fontId="0" fillId="0" borderId="19" xfId="0" applyBorder="1"/>
    <xf numFmtId="0" fontId="0" fillId="0" borderId="21" xfId="0" applyBorder="1"/>
    <xf numFmtId="0" fontId="0" fillId="0" borderId="23" xfId="0" applyBorder="1"/>
    <xf numFmtId="0" fontId="0" fillId="0" borderId="19" xfId="0" applyBorder="1" applyAlignment="1">
      <alignment vertical="center"/>
    </xf>
    <xf numFmtId="0" fontId="0" fillId="0" borderId="27" xfId="0" applyBorder="1" applyAlignment="1">
      <alignment vertical="center"/>
    </xf>
    <xf numFmtId="0" fontId="32" fillId="0" borderId="10" xfId="0" applyFont="1" applyBorder="1" applyProtection="1">
      <protection locked="0"/>
    </xf>
    <xf numFmtId="166" fontId="33" fillId="0" borderId="10" xfId="1" applyNumberFormat="1" applyFont="1" applyFill="1" applyBorder="1" applyAlignment="1"/>
    <xf numFmtId="0" fontId="34" fillId="2" borderId="0" xfId="0" applyFont="1" applyFill="1"/>
    <xf numFmtId="0" fontId="34" fillId="0" borderId="0" xfId="0" applyFont="1"/>
    <xf numFmtId="0" fontId="35" fillId="0" borderId="10" xfId="0" applyFont="1" applyBorder="1"/>
    <xf numFmtId="166" fontId="36" fillId="0" borderId="10" xfId="1" applyNumberFormat="1" applyFont="1" applyFill="1" applyBorder="1" applyProtection="1">
      <protection locked="0"/>
    </xf>
    <xf numFmtId="0" fontId="37" fillId="2" borderId="0" xfId="0" applyFont="1" applyFill="1" applyProtection="1">
      <protection locked="0"/>
    </xf>
    <xf numFmtId="0" fontId="37" fillId="2" borderId="0" xfId="0" applyFont="1" applyFill="1"/>
    <xf numFmtId="0" fontId="37" fillId="0" borderId="0" xfId="0" applyFont="1"/>
    <xf numFmtId="0" fontId="38" fillId="0" borderId="10" xfId="0" applyFont="1" applyBorder="1"/>
    <xf numFmtId="166" fontId="39" fillId="0" borderId="10" xfId="1" applyNumberFormat="1" applyFont="1" applyFill="1" applyBorder="1" applyProtection="1">
      <protection locked="0"/>
    </xf>
    <xf numFmtId="0" fontId="38" fillId="2" borderId="0" xfId="0" applyFont="1" applyFill="1" applyProtection="1">
      <protection locked="0"/>
    </xf>
    <xf numFmtId="0" fontId="38" fillId="2" borderId="0" xfId="0" applyFont="1" applyFill="1"/>
    <xf numFmtId="0" fontId="38" fillId="0" borderId="0" xfId="0" applyFont="1"/>
    <xf numFmtId="166" fontId="35" fillId="0" borderId="10" xfId="1" applyNumberFormat="1" applyFont="1" applyFill="1" applyBorder="1" applyProtection="1"/>
    <xf numFmtId="9" fontId="40" fillId="0" borderId="0" xfId="0" applyNumberFormat="1" applyFont="1" applyProtection="1">
      <protection locked="0"/>
    </xf>
    <xf numFmtId="166" fontId="36" fillId="0" borderId="12" xfId="1" applyNumberFormat="1" applyFont="1" applyFill="1" applyBorder="1" applyAlignment="1" applyProtection="1">
      <alignment horizontal="right"/>
      <protection locked="0"/>
    </xf>
    <xf numFmtId="0" fontId="41" fillId="0" borderId="10" xfId="0" applyFont="1" applyBorder="1"/>
    <xf numFmtId="166" fontId="41" fillId="0" borderId="14" xfId="1" applyNumberFormat="1" applyFont="1" applyFill="1" applyBorder="1" applyProtection="1"/>
    <xf numFmtId="0" fontId="42" fillId="5" borderId="25" xfId="0" applyFont="1" applyFill="1" applyBorder="1"/>
    <xf numFmtId="0" fontId="30" fillId="0" borderId="21" xfId="0" applyFont="1" applyBorder="1" applyProtection="1">
      <protection locked="0"/>
    </xf>
    <xf numFmtId="0" fontId="31" fillId="0" borderId="22" xfId="0" applyFont="1" applyBorder="1" applyAlignment="1" applyProtection="1">
      <alignment horizontal="right"/>
      <protection locked="0"/>
    </xf>
    <xf numFmtId="0" fontId="30" fillId="0" borderId="21" xfId="0" applyFont="1" applyBorder="1" applyAlignment="1" applyProtection="1">
      <alignment vertical="center"/>
      <protection locked="0"/>
    </xf>
    <xf numFmtId="0" fontId="31" fillId="0" borderId="22" xfId="0" applyFont="1" applyBorder="1" applyAlignment="1" applyProtection="1">
      <alignment horizontal="right" vertical="center" wrapText="1"/>
      <protection locked="0"/>
    </xf>
    <xf numFmtId="0" fontId="30" fillId="0" borderId="23" xfId="0" applyFont="1" applyBorder="1" applyProtection="1">
      <protection locked="0"/>
    </xf>
    <xf numFmtId="0" fontId="31" fillId="0" borderId="24" xfId="0" applyFont="1" applyBorder="1" applyAlignment="1" applyProtection="1">
      <alignment horizontal="right"/>
      <protection locked="0"/>
    </xf>
    <xf numFmtId="0" fontId="0" fillId="0" borderId="19" xfId="0" applyBorder="1" applyProtection="1">
      <protection locked="0"/>
    </xf>
    <xf numFmtId="167" fontId="0" fillId="0" borderId="20" xfId="0" applyNumberFormat="1" applyBorder="1" applyProtection="1">
      <protection locked="0"/>
    </xf>
    <xf numFmtId="0" fontId="0" fillId="0" borderId="21" xfId="0" applyBorder="1" applyProtection="1">
      <protection locked="0"/>
    </xf>
    <xf numFmtId="167" fontId="0" fillId="0" borderId="22" xfId="0" applyNumberFormat="1" applyBorder="1" applyProtection="1">
      <protection locked="0"/>
    </xf>
    <xf numFmtId="9" fontId="0" fillId="0" borderId="22" xfId="0" applyNumberFormat="1" applyBorder="1" applyProtection="1">
      <protection locked="0"/>
    </xf>
    <xf numFmtId="0" fontId="0" fillId="0" borderId="22" xfId="0" applyBorder="1" applyAlignment="1" applyProtection="1">
      <alignment horizontal="right"/>
      <protection locked="0"/>
    </xf>
    <xf numFmtId="0" fontId="0" fillId="0" borderId="23" xfId="0" applyBorder="1" applyProtection="1">
      <protection locked="0"/>
    </xf>
    <xf numFmtId="9" fontId="0" fillId="0" borderId="24" xfId="0" applyNumberFormat="1" applyBorder="1" applyProtection="1">
      <protection locked="0"/>
    </xf>
    <xf numFmtId="0" fontId="0" fillId="5" borderId="26" xfId="0" applyFill="1" applyBorder="1" applyAlignment="1" applyProtection="1">
      <alignment horizontal="right" wrapText="1"/>
      <protection locked="0"/>
    </xf>
    <xf numFmtId="0" fontId="0" fillId="0" borderId="20" xfId="0" applyBorder="1" applyAlignment="1" applyProtection="1">
      <alignment vertical="center" wrapText="1"/>
      <protection locked="0"/>
    </xf>
    <xf numFmtId="0" fontId="0" fillId="0" borderId="28" xfId="0" applyBorder="1" applyAlignment="1" applyProtection="1">
      <alignment vertical="center" wrapText="1"/>
      <protection locked="0"/>
    </xf>
    <xf numFmtId="0" fontId="0" fillId="0" borderId="22" xfId="0" applyBorder="1" applyProtection="1">
      <protection locked="0"/>
    </xf>
    <xf numFmtId="0" fontId="0" fillId="0" borderId="24" xfId="0" applyBorder="1" applyProtection="1">
      <protection locked="0"/>
    </xf>
    <xf numFmtId="0" fontId="0" fillId="0" borderId="20" xfId="0" applyBorder="1" applyProtection="1">
      <protection locked="0"/>
    </xf>
    <xf numFmtId="0" fontId="44" fillId="0" borderId="0" xfId="0" applyFont="1"/>
    <xf numFmtId="0" fontId="43" fillId="0" borderId="0" xfId="0" applyFont="1"/>
    <xf numFmtId="0" fontId="43" fillId="0" borderId="0" xfId="0" applyFont="1" applyAlignment="1">
      <alignment vertical="center"/>
    </xf>
    <xf numFmtId="0" fontId="43" fillId="0" borderId="0" xfId="0" applyFont="1" applyAlignment="1">
      <alignment vertical="center" wrapText="1"/>
    </xf>
    <xf numFmtId="0" fontId="43" fillId="0" borderId="2" xfId="0" applyFont="1" applyBorder="1" applyAlignment="1">
      <alignment horizontal="center" vertical="center" wrapText="1"/>
    </xf>
    <xf numFmtId="0" fontId="44" fillId="0" borderId="6" xfId="0" applyFont="1" applyBorder="1" applyAlignment="1">
      <alignment vertical="center" wrapText="1"/>
    </xf>
    <xf numFmtId="0" fontId="48" fillId="0" borderId="3" xfId="0" applyFont="1" applyBorder="1" applyAlignment="1">
      <alignment horizontal="center" vertical="center" wrapText="1"/>
    </xf>
    <xf numFmtId="0" fontId="43" fillId="0" borderId="3" xfId="0" applyFont="1" applyBorder="1" applyAlignment="1">
      <alignment horizontal="justify" vertical="center" wrapText="1"/>
    </xf>
    <xf numFmtId="0" fontId="43" fillId="0" borderId="4" xfId="0" applyFont="1" applyBorder="1" applyAlignment="1">
      <alignment horizontal="justify" vertical="center" wrapText="1"/>
    </xf>
    <xf numFmtId="0" fontId="43" fillId="0" borderId="1" xfId="0" applyFont="1" applyBorder="1" applyAlignment="1">
      <alignment horizontal="justify" vertical="center" wrapText="1"/>
    </xf>
    <xf numFmtId="0" fontId="44" fillId="0" borderId="1" xfId="0" applyFont="1" applyBorder="1" applyAlignment="1">
      <alignment vertical="center" wrapText="1"/>
    </xf>
    <xf numFmtId="0" fontId="43" fillId="0" borderId="1" xfId="0" applyFont="1" applyBorder="1" applyAlignment="1">
      <alignment vertical="center" wrapText="1"/>
    </xf>
    <xf numFmtId="0" fontId="44" fillId="0" borderId="0" xfId="0" quotePrefix="1" applyFont="1"/>
    <xf numFmtId="0" fontId="43" fillId="0" borderId="0" xfId="0" applyFont="1" applyAlignment="1">
      <alignment horizontal="justify"/>
    </xf>
    <xf numFmtId="0" fontId="43" fillId="0" borderId="0" xfId="0" applyFont="1" applyAlignment="1">
      <alignment horizontal="justify" vertical="center"/>
    </xf>
    <xf numFmtId="0" fontId="49" fillId="0" borderId="0" xfId="0" applyFont="1" applyAlignment="1">
      <alignment horizontal="justify" vertical="center"/>
    </xf>
    <xf numFmtId="0" fontId="0" fillId="0" borderId="22" xfId="0" applyBorder="1" applyAlignment="1">
      <alignment wrapText="1"/>
    </xf>
    <xf numFmtId="0" fontId="30" fillId="6" borderId="0" xfId="0" applyFont="1" applyFill="1" applyProtection="1">
      <protection locked="0"/>
    </xf>
    <xf numFmtId="0" fontId="30" fillId="6" borderId="0" xfId="0" applyFont="1" applyFill="1" applyAlignment="1" applyProtection="1">
      <alignment horizontal="right"/>
      <protection locked="0"/>
    </xf>
    <xf numFmtId="0" fontId="28" fillId="7" borderId="0" xfId="0" applyFont="1" applyFill="1"/>
    <xf numFmtId="0" fontId="28" fillId="8" borderId="0" xfId="0" applyFont="1" applyFill="1"/>
    <xf numFmtId="0" fontId="0" fillId="9" borderId="0" xfId="0" applyFill="1"/>
    <xf numFmtId="0" fontId="0" fillId="10" borderId="0" xfId="0" applyFill="1"/>
    <xf numFmtId="0" fontId="0" fillId="8" borderId="0" xfId="0" applyFill="1"/>
    <xf numFmtId="0" fontId="0" fillId="7" borderId="0" xfId="0" applyFill="1"/>
    <xf numFmtId="0" fontId="50" fillId="0" borderId="0" xfId="0" applyFont="1" applyAlignment="1">
      <alignment horizontal="center"/>
    </xf>
    <xf numFmtId="0" fontId="30" fillId="0" borderId="19" xfId="0" applyFont="1" applyBorder="1" applyAlignment="1" applyProtection="1">
      <alignment wrapText="1"/>
      <protection locked="0"/>
    </xf>
    <xf numFmtId="0" fontId="31" fillId="0" borderId="20" xfId="0" applyFont="1" applyBorder="1" applyAlignment="1" applyProtection="1">
      <alignment horizontal="right" wrapText="1"/>
      <protection locked="0"/>
    </xf>
    <xf numFmtId="0" fontId="31" fillId="0" borderId="0" xfId="0" applyFont="1" applyAlignment="1">
      <alignment wrapText="1"/>
    </xf>
    <xf numFmtId="0" fontId="51" fillId="4" borderId="0" xfId="0" applyFont="1" applyFill="1"/>
    <xf numFmtId="167" fontId="51" fillId="4" borderId="0" xfId="0" applyNumberFormat="1" applyFont="1" applyFill="1"/>
    <xf numFmtId="0" fontId="0" fillId="0" borderId="8" xfId="0" applyBorder="1"/>
    <xf numFmtId="168" fontId="0" fillId="0" borderId="8" xfId="0" applyNumberFormat="1" applyBorder="1" applyAlignment="1">
      <alignment horizontal="left"/>
    </xf>
    <xf numFmtId="168" fontId="40" fillId="0" borderId="0" xfId="0" applyNumberFormat="1" applyFont="1" applyProtection="1">
      <protection locked="0"/>
    </xf>
    <xf numFmtId="14" fontId="45" fillId="0" borderId="0" xfId="0" applyNumberFormat="1" applyFont="1" applyAlignment="1">
      <alignment horizontal="left" vertical="center" wrapText="1"/>
    </xf>
    <xf numFmtId="0" fontId="45" fillId="0" borderId="0" xfId="0" applyFont="1" applyAlignment="1">
      <alignment vertical="center" wrapText="1"/>
    </xf>
    <xf numFmtId="164" fontId="45" fillId="0" borderId="0" xfId="0" applyNumberFormat="1" applyFont="1" applyAlignment="1">
      <alignment vertical="center" wrapText="1"/>
    </xf>
    <xf numFmtId="0" fontId="44" fillId="0" borderId="0" xfId="0" applyFont="1" applyAlignment="1">
      <alignment vertical="center"/>
    </xf>
    <xf numFmtId="0" fontId="11" fillId="0" borderId="8" xfId="0" applyFont="1" applyBorder="1"/>
    <xf numFmtId="0" fontId="11" fillId="0" borderId="8" xfId="0" applyFont="1" applyBorder="1" applyAlignment="1">
      <alignment vertical="center" wrapText="1"/>
    </xf>
    <xf numFmtId="0" fontId="12" fillId="0" borderId="0" xfId="0" applyFont="1" applyAlignment="1">
      <alignment horizontal="right"/>
    </xf>
    <xf numFmtId="0" fontId="13" fillId="0" borderId="0" xfId="0" applyFont="1" applyAlignment="1">
      <alignment horizontal="center"/>
    </xf>
    <xf numFmtId="0" fontId="11" fillId="0" borderId="8" xfId="0" applyFont="1" applyBorder="1" applyAlignment="1">
      <alignment horizontal="left"/>
    </xf>
    <xf numFmtId="0" fontId="11" fillId="0" borderId="0" xfId="0" applyFont="1"/>
    <xf numFmtId="0" fontId="12" fillId="0" borderId="0" xfId="0" applyFont="1" applyAlignment="1">
      <alignment horizontal="right" vertical="center"/>
    </xf>
    <xf numFmtId="0" fontId="11" fillId="0" borderId="0" xfId="0" applyFont="1" applyAlignment="1">
      <alignment horizontal="left" vertical="top" wrapText="1"/>
    </xf>
    <xf numFmtId="0" fontId="12" fillId="0" borderId="0" xfId="0" applyFont="1" applyAlignment="1">
      <alignment horizontal="justify" vertical="center"/>
    </xf>
    <xf numFmtId="0" fontId="11" fillId="0" borderId="0" xfId="0" applyFont="1" applyAlignment="1">
      <alignment horizontal="right"/>
    </xf>
    <xf numFmtId="0" fontId="13" fillId="0" borderId="0" xfId="0" applyFont="1"/>
    <xf numFmtId="0" fontId="11" fillId="0" borderId="0" xfId="0" applyFont="1" applyAlignment="1">
      <alignment horizontal="center" wrapText="1"/>
    </xf>
    <xf numFmtId="0" fontId="12" fillId="0" borderId="0" xfId="0" quotePrefix="1" applyFont="1" applyAlignment="1">
      <alignment horizontal="left" vertical="center"/>
    </xf>
    <xf numFmtId="0" fontId="12" fillId="0" borderId="0" xfId="0" applyFont="1" applyAlignment="1">
      <alignment horizontal="left" vertical="center"/>
    </xf>
    <xf numFmtId="165" fontId="11" fillId="0" borderId="8" xfId="0" applyNumberFormat="1" applyFont="1" applyBorder="1" applyAlignment="1">
      <alignment horizontal="left"/>
    </xf>
    <xf numFmtId="9" fontId="11" fillId="0" borderId="8" xfId="0" applyNumberFormat="1" applyFont="1" applyBorder="1" applyAlignment="1">
      <alignment horizontal="left"/>
    </xf>
    <xf numFmtId="0" fontId="12" fillId="0" borderId="0" xfId="0" applyFont="1" applyAlignment="1">
      <alignment horizontal="left"/>
    </xf>
    <xf numFmtId="0" fontId="12" fillId="0" borderId="0" xfId="0" applyFont="1" applyAlignment="1">
      <alignment horizontal="center"/>
    </xf>
    <xf numFmtId="0" fontId="11" fillId="0" borderId="0" xfId="0" applyFont="1" applyAlignment="1">
      <alignment horizontal="center"/>
    </xf>
    <xf numFmtId="0" fontId="12" fillId="0" borderId="0" xfId="0" quotePrefix="1" applyFont="1" applyAlignment="1">
      <alignment horizontal="center" vertical="center"/>
    </xf>
    <xf numFmtId="0" fontId="12" fillId="0" borderId="0" xfId="0" applyFont="1" applyAlignment="1">
      <alignment horizontal="center" vertical="center"/>
    </xf>
    <xf numFmtId="0" fontId="14" fillId="0" borderId="0" xfId="0" applyFont="1" applyAlignment="1">
      <alignment horizontal="right" vertical="center"/>
    </xf>
    <xf numFmtId="0" fontId="12" fillId="0" borderId="0" xfId="0" quotePrefix="1" applyFont="1" applyAlignment="1">
      <alignment horizontal="right" vertical="center"/>
    </xf>
    <xf numFmtId="0" fontId="44" fillId="0" borderId="6" xfId="0" applyFont="1" applyBorder="1" applyAlignment="1">
      <alignment vertical="center" wrapText="1"/>
    </xf>
    <xf numFmtId="0" fontId="44" fillId="0" borderId="2" xfId="0" applyFont="1" applyBorder="1" applyAlignment="1">
      <alignment vertical="center" wrapText="1"/>
    </xf>
    <xf numFmtId="0" fontId="43" fillId="0" borderId="0" xfId="0" applyFont="1" applyAlignment="1">
      <alignment horizontal="center" vertical="center"/>
    </xf>
    <xf numFmtId="0" fontId="43" fillId="0" borderId="6" xfId="0" applyFont="1" applyBorder="1" applyAlignment="1">
      <alignment vertical="center" wrapText="1"/>
    </xf>
    <xf numFmtId="0" fontId="43" fillId="0" borderId="2" xfId="0" applyFont="1" applyBorder="1" applyAlignment="1">
      <alignment vertical="center" wrapText="1"/>
    </xf>
    <xf numFmtId="0" fontId="44" fillId="0" borderId="7" xfId="0" applyFont="1" applyBorder="1" applyAlignment="1">
      <alignment vertical="center" wrapText="1"/>
    </xf>
    <xf numFmtId="0" fontId="44" fillId="0" borderId="6" xfId="0" applyFont="1" applyBorder="1" applyAlignment="1">
      <alignment horizontal="left" vertical="center" wrapText="1"/>
    </xf>
    <xf numFmtId="0" fontId="44" fillId="0" borderId="7" xfId="0" applyFont="1" applyBorder="1" applyAlignment="1">
      <alignment horizontal="left" vertical="center" wrapText="1"/>
    </xf>
    <xf numFmtId="0" fontId="44" fillId="0" borderId="2" xfId="0" applyFont="1" applyBorder="1" applyAlignment="1">
      <alignment horizontal="left" vertical="center" wrapText="1"/>
    </xf>
    <xf numFmtId="0" fontId="45" fillId="0" borderId="0" xfId="0" applyFont="1" applyAlignment="1">
      <alignment horizontal="left" vertical="center" wrapText="1"/>
    </xf>
    <xf numFmtId="0" fontId="45" fillId="0" borderId="0" xfId="0" applyFont="1" applyAlignment="1">
      <alignment vertical="center" wrapText="1"/>
    </xf>
    <xf numFmtId="0" fontId="45" fillId="0" borderId="0" xfId="0" applyFont="1" applyAlignment="1">
      <alignment vertical="center"/>
    </xf>
    <xf numFmtId="0" fontId="43" fillId="0" borderId="6" xfId="0" applyFont="1" applyBorder="1" applyAlignment="1">
      <alignment horizontal="justify" vertical="center" wrapText="1"/>
    </xf>
    <xf numFmtId="0" fontId="43" fillId="0" borderId="7" xfId="0" applyFont="1" applyBorder="1" applyAlignment="1">
      <alignment horizontal="justify" vertical="center" wrapText="1"/>
    </xf>
    <xf numFmtId="0" fontId="43" fillId="0" borderId="2" xfId="0" applyFont="1" applyBorder="1" applyAlignment="1">
      <alignment horizontal="justify" vertical="center" wrapText="1"/>
    </xf>
    <xf numFmtId="0" fontId="44" fillId="0" borderId="29" xfId="0" applyFont="1" applyBorder="1" applyAlignment="1">
      <alignment horizontal="left" vertical="center" wrapText="1"/>
    </xf>
    <xf numFmtId="0" fontId="44" fillId="0" borderId="30" xfId="0" applyFont="1" applyBorder="1" applyAlignment="1">
      <alignment horizontal="left" vertical="center" wrapText="1"/>
    </xf>
    <xf numFmtId="0" fontId="43" fillId="0" borderId="6" xfId="0" applyFont="1" applyBorder="1" applyAlignment="1">
      <alignment horizontal="left" vertical="center" wrapText="1"/>
    </xf>
    <xf numFmtId="0" fontId="43" fillId="0" borderId="7" xfId="0" applyFont="1" applyBorder="1" applyAlignment="1">
      <alignment horizontal="left" vertical="center" wrapText="1"/>
    </xf>
    <xf numFmtId="0" fontId="43" fillId="0" borderId="2" xfId="0" applyFont="1" applyBorder="1" applyAlignment="1">
      <alignment horizontal="left" vertical="center" wrapText="1"/>
    </xf>
    <xf numFmtId="0" fontId="43" fillId="0" borderId="9" xfId="0" applyFont="1" applyBorder="1" applyAlignment="1">
      <alignment horizontal="left" vertical="center" wrapText="1"/>
    </xf>
    <xf numFmtId="0" fontId="43" fillId="0" borderId="5" xfId="0" applyFont="1" applyBorder="1" applyAlignment="1">
      <alignment horizontal="left" vertical="center" wrapText="1"/>
    </xf>
    <xf numFmtId="0" fontId="43" fillId="0" borderId="6" xfId="0" applyFont="1" applyBorder="1" applyAlignment="1">
      <alignment horizontal="center" vertical="center" wrapText="1"/>
    </xf>
    <xf numFmtId="0" fontId="43" fillId="0" borderId="2" xfId="0" applyFont="1" applyBorder="1" applyAlignment="1">
      <alignment horizontal="center" vertical="center" wrapText="1"/>
    </xf>
    <xf numFmtId="0" fontId="44" fillId="0" borderId="7" xfId="0" applyFont="1" applyBorder="1" applyAlignment="1">
      <alignment horizontal="justify" vertical="center" wrapText="1"/>
    </xf>
    <xf numFmtId="0" fontId="44" fillId="0" borderId="2" xfId="0" applyFont="1" applyBorder="1" applyAlignment="1">
      <alignment horizontal="justify" vertical="center" wrapText="1"/>
    </xf>
    <xf numFmtId="0" fontId="44" fillId="0" borderId="7" xfId="0" applyFont="1" applyBorder="1" applyAlignment="1">
      <alignment horizontal="center" vertical="center" wrapText="1"/>
    </xf>
    <xf numFmtId="0" fontId="44" fillId="0" borderId="2" xfId="0" applyFont="1" applyBorder="1" applyAlignment="1">
      <alignment horizontal="center" vertical="center" wrapText="1"/>
    </xf>
    <xf numFmtId="0" fontId="24" fillId="0" borderId="0" xfId="0" applyFont="1" applyAlignment="1">
      <alignment horizontal="justify" vertical="center" wrapText="1"/>
    </xf>
    <xf numFmtId="0" fontId="10" fillId="0" borderId="0" xfId="0" applyFont="1" applyAlignment="1">
      <alignment horizontal="center"/>
    </xf>
  </cellXfs>
  <cellStyles count="2">
    <cellStyle name="Comma" xfId="1" builtinId="3"/>
    <cellStyle name="Normal" xfId="0" builtinId="0"/>
  </cellStyles>
  <dxfs count="0"/>
  <tableStyles count="1" defaultTableStyle="TableStyleMedium2" defaultPivotStyle="PivotStyleLight16">
    <tableStyle name="Invisible" pivot="0" table="0" count="0" xr9:uid="{20990F04-9373-49A9-8E93-40F6DE7B2E3D}"/>
  </tableStyles>
  <colors>
    <mruColors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 /><Relationship Id="rId13" Type="http://schemas.microsoft.com/office/2017/06/relationships/rdRichValue" Target="richData/rdrichvalue.xml" /><Relationship Id="rId3" Type="http://schemas.openxmlformats.org/officeDocument/2006/relationships/worksheet" Target="worksheets/sheet3.xml" /><Relationship Id="rId7" Type="http://schemas.openxmlformats.org/officeDocument/2006/relationships/worksheet" Target="worksheets/sheet7.xml" /><Relationship Id="rId12" Type="http://schemas.microsoft.com/office/2022/10/relationships/richValueRel" Target="richData/richValueRel.xml" /><Relationship Id="rId2" Type="http://schemas.openxmlformats.org/officeDocument/2006/relationships/worksheet" Target="worksheets/sheet2.xml" /><Relationship Id="rId16" Type="http://schemas.openxmlformats.org/officeDocument/2006/relationships/calcChain" Target="calcChain.xml" /><Relationship Id="rId1" Type="http://schemas.openxmlformats.org/officeDocument/2006/relationships/worksheet" Target="worksheets/sheet1.xml" /><Relationship Id="rId6" Type="http://schemas.openxmlformats.org/officeDocument/2006/relationships/worksheet" Target="worksheets/sheet6.xml" /><Relationship Id="rId11" Type="http://schemas.openxmlformats.org/officeDocument/2006/relationships/sheetMetadata" Target="metadata.xml" /><Relationship Id="rId5" Type="http://schemas.openxmlformats.org/officeDocument/2006/relationships/worksheet" Target="worksheets/sheet5.xml" /><Relationship Id="rId15" Type="http://schemas.microsoft.com/office/2017/06/relationships/rdRichValueTypes" Target="richData/rdRichValueTypes.xml" /><Relationship Id="rId10" Type="http://schemas.openxmlformats.org/officeDocument/2006/relationships/sharedStrings" Target="sharedStrings.xml" /><Relationship Id="rId4" Type="http://schemas.openxmlformats.org/officeDocument/2006/relationships/worksheet" Target="worksheets/sheet4.xml" /><Relationship Id="rId9" Type="http://schemas.openxmlformats.org/officeDocument/2006/relationships/styles" Target="styles.xml" /><Relationship Id="rId14" Type="http://schemas.microsoft.com/office/2017/06/relationships/rdRichValueStructure" Target="richData/rdrichvaluestructure.xml" /></Relationships>
</file>

<file path=xl/drawings/_rels/drawing3.xml.rels><?xml version="1.0" encoding="UTF-8" standalone="yes"?>
<Relationships xmlns="http://schemas.openxmlformats.org/package/2006/relationships"><Relationship Id="rId8" Type="http://schemas.microsoft.com/office/2007/relationships/hdphoto" Target="../media/hdphoto4.wdp" /><Relationship Id="rId3" Type="http://schemas.openxmlformats.org/officeDocument/2006/relationships/image" Target="../media/image3.png" /><Relationship Id="rId7" Type="http://schemas.openxmlformats.org/officeDocument/2006/relationships/image" Target="../media/image5.png" /><Relationship Id="rId2" Type="http://schemas.microsoft.com/office/2007/relationships/hdphoto" Target="../media/hdphoto1.wdp" /><Relationship Id="rId1" Type="http://schemas.openxmlformats.org/officeDocument/2006/relationships/image" Target="../media/image2.png" /><Relationship Id="rId6" Type="http://schemas.microsoft.com/office/2007/relationships/hdphoto" Target="../media/hdphoto3.wdp" /><Relationship Id="rId5" Type="http://schemas.openxmlformats.org/officeDocument/2006/relationships/image" Target="../media/image4.png" /><Relationship Id="rId10" Type="http://schemas.openxmlformats.org/officeDocument/2006/relationships/image" Target="../media/image7.jpg" /><Relationship Id="rId4" Type="http://schemas.microsoft.com/office/2007/relationships/hdphoto" Target="../media/hdphoto2.wdp" /><Relationship Id="rId9" Type="http://schemas.openxmlformats.org/officeDocument/2006/relationships/image" Target="../media/image6.jpeg" 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76200</xdr:colOff>
      <xdr:row>9</xdr:row>
      <xdr:rowOff>142875</xdr:rowOff>
    </xdr:from>
    <xdr:to>
      <xdr:col>2</xdr:col>
      <xdr:colOff>600075</xdr:colOff>
      <xdr:row>9</xdr:row>
      <xdr:rowOff>152400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5D129F5F-41D3-23E7-3018-251A2852533A}"/>
            </a:ext>
          </a:extLst>
        </xdr:cNvPr>
        <xdr:cNvCxnSpPr/>
      </xdr:nvCxnSpPr>
      <xdr:spPr>
        <a:xfrm flipH="1">
          <a:off x="6019800" y="2276475"/>
          <a:ext cx="523875" cy="9525"/>
        </a:xfrm>
        <a:prstGeom prst="straightConnector1">
          <a:avLst/>
        </a:prstGeom>
        <a:ln>
          <a:solidFill>
            <a:schemeClr val="bg1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76200</xdr:colOff>
      <xdr:row>3</xdr:row>
      <xdr:rowOff>104775</xdr:rowOff>
    </xdr:from>
    <xdr:to>
      <xdr:col>2</xdr:col>
      <xdr:colOff>600075</xdr:colOff>
      <xdr:row>3</xdr:row>
      <xdr:rowOff>114300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591D8FA4-6D18-6DB6-D3FC-EC5E95F8425E}"/>
            </a:ext>
          </a:extLst>
        </xdr:cNvPr>
        <xdr:cNvCxnSpPr/>
      </xdr:nvCxnSpPr>
      <xdr:spPr>
        <a:xfrm flipH="1">
          <a:off x="6019800" y="638175"/>
          <a:ext cx="523875" cy="9525"/>
        </a:xfrm>
        <a:prstGeom prst="straightConnector1">
          <a:avLst/>
        </a:prstGeom>
        <a:ln>
          <a:solidFill>
            <a:schemeClr val="bg1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101600</xdr:colOff>
      <xdr:row>5</xdr:row>
      <xdr:rowOff>130175</xdr:rowOff>
    </xdr:from>
    <xdr:to>
      <xdr:col>3</xdr:col>
      <xdr:colOff>15875</xdr:colOff>
      <xdr:row>5</xdr:row>
      <xdr:rowOff>139700</xdr:rowOff>
    </xdr:to>
    <xdr:cxnSp macro="">
      <xdr:nvCxnSpPr>
        <xdr:cNvPr id="2" name="Straight Arrow Connector 1">
          <a:extLst>
            <a:ext uri="{FF2B5EF4-FFF2-40B4-BE49-F238E27FC236}">
              <a16:creationId xmlns:a16="http://schemas.microsoft.com/office/drawing/2014/main" id="{ADFF4276-C34A-CD83-7817-7C630DF7FAD3}"/>
            </a:ext>
          </a:extLst>
        </xdr:cNvPr>
        <xdr:cNvCxnSpPr/>
      </xdr:nvCxnSpPr>
      <xdr:spPr>
        <a:xfrm flipH="1">
          <a:off x="15481300" y="1463675"/>
          <a:ext cx="523875" cy="9525"/>
        </a:xfrm>
        <a:prstGeom prst="straightConnector1">
          <a:avLst/>
        </a:prstGeom>
        <a:ln>
          <a:solidFill>
            <a:schemeClr val="bg1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76200</xdr:colOff>
      <xdr:row>9</xdr:row>
      <xdr:rowOff>142875</xdr:rowOff>
    </xdr:from>
    <xdr:to>
      <xdr:col>2</xdr:col>
      <xdr:colOff>600075</xdr:colOff>
      <xdr:row>9</xdr:row>
      <xdr:rowOff>152400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4742160A-45ED-4F3B-A2F1-00C4384CE01B}"/>
            </a:ext>
          </a:extLst>
        </xdr:cNvPr>
        <xdr:cNvCxnSpPr/>
      </xdr:nvCxnSpPr>
      <xdr:spPr>
        <a:xfrm flipH="1">
          <a:off x="15453360" y="2543175"/>
          <a:ext cx="523875" cy="9525"/>
        </a:xfrm>
        <a:prstGeom prst="straightConnector1">
          <a:avLst/>
        </a:prstGeom>
        <a:ln>
          <a:solidFill>
            <a:schemeClr val="bg1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76200</xdr:colOff>
      <xdr:row>3</xdr:row>
      <xdr:rowOff>104775</xdr:rowOff>
    </xdr:from>
    <xdr:to>
      <xdr:col>2</xdr:col>
      <xdr:colOff>600075</xdr:colOff>
      <xdr:row>3</xdr:row>
      <xdr:rowOff>114300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7B0CFA5A-F0D0-4F9B-8EA4-93CC517D95FD}"/>
            </a:ext>
          </a:extLst>
        </xdr:cNvPr>
        <xdr:cNvCxnSpPr/>
      </xdr:nvCxnSpPr>
      <xdr:spPr>
        <a:xfrm flipH="1">
          <a:off x="15453360" y="904875"/>
          <a:ext cx="523875" cy="9525"/>
        </a:xfrm>
        <a:prstGeom prst="straightConnector1">
          <a:avLst/>
        </a:prstGeom>
        <a:ln>
          <a:solidFill>
            <a:schemeClr val="bg1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101600</xdr:colOff>
      <xdr:row>5</xdr:row>
      <xdr:rowOff>130175</xdr:rowOff>
    </xdr:from>
    <xdr:to>
      <xdr:col>3</xdr:col>
      <xdr:colOff>15875</xdr:colOff>
      <xdr:row>5</xdr:row>
      <xdr:rowOff>139700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7DF0907D-6720-4191-95C1-5B0DBF877113}"/>
            </a:ext>
          </a:extLst>
        </xdr:cNvPr>
        <xdr:cNvCxnSpPr/>
      </xdr:nvCxnSpPr>
      <xdr:spPr>
        <a:xfrm flipH="1">
          <a:off x="15478760" y="1463675"/>
          <a:ext cx="523875" cy="9525"/>
        </a:xfrm>
        <a:prstGeom prst="straightConnector1">
          <a:avLst/>
        </a:prstGeom>
        <a:ln>
          <a:solidFill>
            <a:schemeClr val="bg1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32</xdr:row>
      <xdr:rowOff>53340</xdr:rowOff>
    </xdr:from>
    <xdr:to>
      <xdr:col>0</xdr:col>
      <xdr:colOff>76200</xdr:colOff>
      <xdr:row>32</xdr:row>
      <xdr:rowOff>129540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EA97080A-D8E2-C457-93AF-6375909F5C12}"/>
            </a:ext>
          </a:extLst>
        </xdr:cNvPr>
        <xdr:cNvCxnSpPr>
          <a:cxnSpLocks noChangeShapeType="1"/>
        </xdr:cNvCxnSpPr>
      </xdr:nvCxnSpPr>
      <xdr:spPr bwMode="auto">
        <a:xfrm flipH="1" flipV="1">
          <a:off x="395605" y="6617335"/>
          <a:ext cx="76200" cy="7620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0</xdr:col>
      <xdr:colOff>15240</xdr:colOff>
      <xdr:row>32</xdr:row>
      <xdr:rowOff>53340</xdr:rowOff>
    </xdr:from>
    <xdr:to>
      <xdr:col>0</xdr:col>
      <xdr:colOff>142240</xdr:colOff>
      <xdr:row>32</xdr:row>
      <xdr:rowOff>129540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6277F2FB-04AC-9527-5BF3-258A82F62754}"/>
            </a:ext>
          </a:extLst>
        </xdr:cNvPr>
        <xdr:cNvCxnSpPr>
          <a:cxnSpLocks noChangeShapeType="1"/>
        </xdr:cNvCxnSpPr>
      </xdr:nvCxnSpPr>
      <xdr:spPr bwMode="auto">
        <a:xfrm flipV="1">
          <a:off x="471805" y="6617335"/>
          <a:ext cx="127000" cy="7620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254000</xdr:colOff>
      <xdr:row>2</xdr:row>
      <xdr:rowOff>50800</xdr:rowOff>
    </xdr:from>
    <xdr:to>
      <xdr:col>2</xdr:col>
      <xdr:colOff>88900</xdr:colOff>
      <xdr:row>3</xdr:row>
      <xdr:rowOff>5181600</xdr:rowOff>
    </xdr:to>
    <xdr:grpSp>
      <xdr:nvGrpSpPr>
        <xdr:cNvPr id="6" name="Group 5">
          <a:extLst>
            <a:ext uri="{FF2B5EF4-FFF2-40B4-BE49-F238E27FC236}">
              <a16:creationId xmlns:a16="http://schemas.microsoft.com/office/drawing/2014/main" id="{B423F631-58C2-5887-BAB3-F696858CE6A7}"/>
            </a:ext>
          </a:extLst>
        </xdr:cNvPr>
        <xdr:cNvGrpSpPr/>
      </xdr:nvGrpSpPr>
      <xdr:grpSpPr>
        <a:xfrm>
          <a:off x="254000" y="1181100"/>
          <a:ext cx="3822700" cy="10325100"/>
          <a:chOff x="0" y="0"/>
          <a:chExt cx="5309771" cy="6392062"/>
        </a:xfrm>
      </xdr:grpSpPr>
      <xdr:sp macro="" textlink="">
        <xdr:nvSpPr>
          <xdr:cNvPr id="10" name="Rectangle 1">
            <a:extLst>
              <a:ext uri="{FF2B5EF4-FFF2-40B4-BE49-F238E27FC236}">
                <a16:creationId xmlns:a16="http://schemas.microsoft.com/office/drawing/2014/main" id="{38F07321-830D-2AAD-3952-783D264DA52A}"/>
              </a:ext>
            </a:extLst>
          </xdr:cNvPr>
          <xdr:cNvSpPr/>
        </xdr:nvSpPr>
        <xdr:spPr>
          <a:xfrm>
            <a:off x="0" y="0"/>
            <a:ext cx="5276215" cy="3162300"/>
          </a:xfrm>
          <a:prstGeom prst="roundRect">
            <a:avLst/>
          </a:prstGeom>
          <a:blipFill>
            <a:blip xmlns:r="http://schemas.openxmlformats.org/officeDocument/2006/relationships" r:embed="rId1">
              <a:extLst>
                <a:ext uri="{BEBA8EAE-BF5A-486C-A8C5-ECC9F3942E4B}">
                  <a14:imgProps xmlns:a14="http://schemas.microsoft.com/office/drawing/2010/main">
                    <a14:imgLayer r:embed="rId2">
                      <a14:imgEffect>
                        <a14:brightnessContrast bright="20000" contrast="40000"/>
                      </a14:imgEffect>
                    </a14:imgLayer>
                  </a14:imgProps>
                </a:ex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solidFill>
              <a:schemeClr val="bg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11" name="Rectangle 1">
            <a:extLst>
              <a:ext uri="{FF2B5EF4-FFF2-40B4-BE49-F238E27FC236}">
                <a16:creationId xmlns:a16="http://schemas.microsoft.com/office/drawing/2014/main" id="{36E0B440-3D15-1EF5-890C-31485AFCD50C}"/>
              </a:ext>
            </a:extLst>
          </xdr:cNvPr>
          <xdr:cNvSpPr/>
        </xdr:nvSpPr>
        <xdr:spPr>
          <a:xfrm>
            <a:off x="33556" y="3229762"/>
            <a:ext cx="5276215" cy="3162300"/>
          </a:xfrm>
          <a:prstGeom prst="roundRect">
            <a:avLst/>
          </a:prstGeom>
          <a:blipFill>
            <a:blip xmlns:r="http://schemas.openxmlformats.org/officeDocument/2006/relationships" r:embed="rId3">
              <a:extLst>
                <a:ext uri="{BEBA8EAE-BF5A-486C-A8C5-ECC9F3942E4B}">
                  <a14:imgProps xmlns:a14="http://schemas.microsoft.com/office/drawing/2010/main">
                    <a14:imgLayer r:embed="rId4">
                      <a14:imgEffect>
                        <a14:brightnessContrast bright="20000" contrast="40000"/>
                      </a14:imgEffect>
                    </a14:imgLayer>
                  </a14:imgProps>
                </a:ex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solidFill>
              <a:schemeClr val="bg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/>
  </xdr:twoCellAnchor>
  <xdr:twoCellAnchor>
    <xdr:from>
      <xdr:col>2</xdr:col>
      <xdr:colOff>332105</xdr:colOff>
      <xdr:row>2</xdr:row>
      <xdr:rowOff>38100</xdr:rowOff>
    </xdr:from>
    <xdr:to>
      <xdr:col>2</xdr:col>
      <xdr:colOff>4165600</xdr:colOff>
      <xdr:row>3</xdr:row>
      <xdr:rowOff>5181600</xdr:rowOff>
    </xdr:to>
    <xdr:grpSp>
      <xdr:nvGrpSpPr>
        <xdr:cNvPr id="7" name="Group 6">
          <a:extLst>
            <a:ext uri="{FF2B5EF4-FFF2-40B4-BE49-F238E27FC236}">
              <a16:creationId xmlns:a16="http://schemas.microsoft.com/office/drawing/2014/main" id="{6D523236-E292-6299-1825-B2CE75593066}"/>
            </a:ext>
          </a:extLst>
        </xdr:cNvPr>
        <xdr:cNvGrpSpPr/>
      </xdr:nvGrpSpPr>
      <xdr:grpSpPr>
        <a:xfrm>
          <a:off x="4319905" y="1168400"/>
          <a:ext cx="3833495" cy="10337800"/>
          <a:chOff x="0" y="0"/>
          <a:chExt cx="5309771" cy="6392062"/>
        </a:xfrm>
      </xdr:grpSpPr>
      <xdr:sp macro="" textlink="">
        <xdr:nvSpPr>
          <xdr:cNvPr id="8" name="Rectangle 1">
            <a:extLst>
              <a:ext uri="{FF2B5EF4-FFF2-40B4-BE49-F238E27FC236}">
                <a16:creationId xmlns:a16="http://schemas.microsoft.com/office/drawing/2014/main" id="{DF64F459-A0E8-C6E4-4D1F-F9EC92E08D2D}"/>
              </a:ext>
            </a:extLst>
          </xdr:cNvPr>
          <xdr:cNvSpPr/>
        </xdr:nvSpPr>
        <xdr:spPr>
          <a:xfrm>
            <a:off x="0" y="0"/>
            <a:ext cx="5276215" cy="3162300"/>
          </a:xfrm>
          <a:prstGeom prst="roundRect">
            <a:avLst/>
          </a:prstGeom>
          <a:blipFill>
            <a:blip xmlns:r="http://schemas.openxmlformats.org/officeDocument/2006/relationships" r:embed="rId5">
              <a:extLst>
                <a:ext uri="{BEBA8EAE-BF5A-486C-A8C5-ECC9F3942E4B}">
                  <a14:imgProps xmlns:a14="http://schemas.microsoft.com/office/drawing/2010/main">
                    <a14:imgLayer r:embed="rId6">
                      <a14:imgEffect>
                        <a14:brightnessContrast bright="20000" contrast="40000"/>
                      </a14:imgEffect>
                    </a14:imgLayer>
                  </a14:imgProps>
                </a:ex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solidFill>
              <a:schemeClr val="bg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9" name="Rectangle 1">
            <a:extLst>
              <a:ext uri="{FF2B5EF4-FFF2-40B4-BE49-F238E27FC236}">
                <a16:creationId xmlns:a16="http://schemas.microsoft.com/office/drawing/2014/main" id="{EE8497A8-721F-8A40-29D4-8BA807332695}"/>
              </a:ext>
            </a:extLst>
          </xdr:cNvPr>
          <xdr:cNvSpPr/>
        </xdr:nvSpPr>
        <xdr:spPr>
          <a:xfrm>
            <a:off x="33556" y="3229762"/>
            <a:ext cx="5276215" cy="3162300"/>
          </a:xfrm>
          <a:prstGeom prst="roundRect">
            <a:avLst/>
          </a:prstGeom>
          <a:blipFill>
            <a:blip xmlns:r="http://schemas.openxmlformats.org/officeDocument/2006/relationships" r:embed="rId7">
              <a:extLst>
                <a:ext uri="{BEBA8EAE-BF5A-486C-A8C5-ECC9F3942E4B}">
                  <a14:imgProps xmlns:a14="http://schemas.microsoft.com/office/drawing/2010/main">
                    <a14:imgLayer r:embed="rId8">
                      <a14:imgEffect>
                        <a14:brightnessContrast bright="40000" contrast="40000"/>
                      </a14:imgEffect>
                    </a14:imgLayer>
                  </a14:imgProps>
                </a:ex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solidFill>
              <a:schemeClr val="bg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/>
  </xdr:twoCellAnchor>
  <xdr:twoCellAnchor>
    <xdr:from>
      <xdr:col>0</xdr:col>
      <xdr:colOff>266700</xdr:colOff>
      <xdr:row>2</xdr:row>
      <xdr:rowOff>4023360</xdr:rowOff>
    </xdr:from>
    <xdr:to>
      <xdr:col>2</xdr:col>
      <xdr:colOff>68580</xdr:colOff>
      <xdr:row>2</xdr:row>
      <xdr:rowOff>5158740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292925B2-09B4-DA36-06C9-CBFBC129A941}"/>
            </a:ext>
          </a:extLst>
        </xdr:cNvPr>
        <xdr:cNvGrpSpPr/>
      </xdr:nvGrpSpPr>
      <xdr:grpSpPr>
        <a:xfrm>
          <a:off x="266700" y="5153660"/>
          <a:ext cx="3789680" cy="1135380"/>
          <a:chOff x="11214100" y="901700"/>
          <a:chExt cx="3154045" cy="1244600"/>
        </a:xfrm>
      </xdr:grpSpPr>
      <xdr:sp macro="" textlink="">
        <xdr:nvSpPr>
          <xdr:cNvPr id="2" name="Rectangle 1">
            <a:extLst>
              <a:ext uri="{FF2B5EF4-FFF2-40B4-BE49-F238E27FC236}">
                <a16:creationId xmlns:a16="http://schemas.microsoft.com/office/drawing/2014/main" id="{C4411FE0-0482-2A73-6308-A8D3F8C8E8F2}"/>
              </a:ext>
            </a:extLst>
          </xdr:cNvPr>
          <xdr:cNvSpPr/>
        </xdr:nvSpPr>
        <xdr:spPr>
          <a:xfrm>
            <a:off x="12008485" y="1074420"/>
            <a:ext cx="2359660" cy="1071880"/>
          </a:xfrm>
          <a:prstGeom prst="rect">
            <a:avLst/>
          </a:prstGeom>
          <a:solidFill>
            <a:srgbClr val="0D0D0D">
              <a:alpha val="54902"/>
            </a:srgb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pPr>
              <a:lnSpc>
                <a:spcPct val="107000"/>
              </a:lnSpc>
              <a:spcAft>
                <a:spcPts val="800"/>
              </a:spcAft>
            </a:pPr>
            <a:r>
              <a:rPr lang="en-GB" sz="1100" kern="100" spc="0" baseline="0">
                <a:effectLst/>
                <a:ea typeface="Calibri" panose="020F0502020204030204" pitchFamily="34" charset="0"/>
                <a:cs typeface="Times New Roman" panose="02020603050405020304" pitchFamily="18" charset="0"/>
              </a:rPr>
              <a:t>H8q2+8p8, Toyin Giwa Ave, Egbeda, Lagos,  101233,  Lagos , Nigeria                                                     Lat 6.588433° N Long 3.301259°                                          30/1/2025  01:57 PM GMT +01:00</a:t>
            </a:r>
          </a:p>
        </xdr:txBody>
      </xdr:sp>
      <xdr:sp macro="" textlink="">
        <xdr:nvSpPr>
          <xdr:cNvPr id="3" name="Rectangle 2">
            <a:extLst>
              <a:ext uri="{FF2B5EF4-FFF2-40B4-BE49-F238E27FC236}">
                <a16:creationId xmlns:a16="http://schemas.microsoft.com/office/drawing/2014/main" id="{237BE9FB-C8C6-B295-B0B7-BCD0AF534D22}"/>
              </a:ext>
            </a:extLst>
          </xdr:cNvPr>
          <xdr:cNvSpPr/>
        </xdr:nvSpPr>
        <xdr:spPr>
          <a:xfrm>
            <a:off x="11214100" y="1085215"/>
            <a:ext cx="778510" cy="1052996"/>
          </a:xfrm>
          <a:prstGeom prst="rect">
            <a:avLst/>
          </a:prstGeom>
          <a:blipFill dpi="0" rotWithShape="1">
            <a:blip xmlns:r="http://schemas.openxmlformats.org/officeDocument/2006/relationships" r:embed="rId9" cstate="print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4" name="Rectangle 3">
            <a:extLst>
              <a:ext uri="{FF2B5EF4-FFF2-40B4-BE49-F238E27FC236}">
                <a16:creationId xmlns:a16="http://schemas.microsoft.com/office/drawing/2014/main" id="{CD9F82A3-C173-D312-FDAB-8E94D0AA0141}"/>
              </a:ext>
            </a:extLst>
          </xdr:cNvPr>
          <xdr:cNvSpPr/>
        </xdr:nvSpPr>
        <xdr:spPr>
          <a:xfrm>
            <a:off x="13458190" y="901700"/>
            <a:ext cx="871220" cy="215094"/>
          </a:xfrm>
          <a:prstGeom prst="rect">
            <a:avLst/>
          </a:prstGeom>
          <a:blipFill>
            <a:blip xmlns:r="http://schemas.openxmlformats.org/officeDocument/2006/relationships" r:embed="rId10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/>
  </xdr:twoCellAnchor>
  <xdr:twoCellAnchor>
    <xdr:from>
      <xdr:col>2</xdr:col>
      <xdr:colOff>342900</xdr:colOff>
      <xdr:row>2</xdr:row>
      <xdr:rowOff>4008120</xdr:rowOff>
    </xdr:from>
    <xdr:to>
      <xdr:col>2</xdr:col>
      <xdr:colOff>4130040</xdr:colOff>
      <xdr:row>2</xdr:row>
      <xdr:rowOff>5143500</xdr:rowOff>
    </xdr:to>
    <xdr:grpSp>
      <xdr:nvGrpSpPr>
        <xdr:cNvPr id="12" name="Group 11">
          <a:extLst>
            <a:ext uri="{FF2B5EF4-FFF2-40B4-BE49-F238E27FC236}">
              <a16:creationId xmlns:a16="http://schemas.microsoft.com/office/drawing/2014/main" id="{33F65E11-A7BF-632D-0A8F-092DC8E4E3CF}"/>
            </a:ext>
          </a:extLst>
        </xdr:cNvPr>
        <xdr:cNvGrpSpPr/>
      </xdr:nvGrpSpPr>
      <xdr:grpSpPr>
        <a:xfrm>
          <a:off x="4330700" y="5138420"/>
          <a:ext cx="3787140" cy="1135380"/>
          <a:chOff x="11214100" y="901700"/>
          <a:chExt cx="3154045" cy="1244600"/>
        </a:xfrm>
      </xdr:grpSpPr>
      <xdr:sp macro="" textlink="">
        <xdr:nvSpPr>
          <xdr:cNvPr id="13" name="Rectangle 12">
            <a:extLst>
              <a:ext uri="{FF2B5EF4-FFF2-40B4-BE49-F238E27FC236}">
                <a16:creationId xmlns:a16="http://schemas.microsoft.com/office/drawing/2014/main" id="{7D3974BC-ED47-6AD9-43B4-B3347B5152A3}"/>
              </a:ext>
            </a:extLst>
          </xdr:cNvPr>
          <xdr:cNvSpPr/>
        </xdr:nvSpPr>
        <xdr:spPr>
          <a:xfrm>
            <a:off x="12008485" y="1074420"/>
            <a:ext cx="2359660" cy="1071880"/>
          </a:xfrm>
          <a:prstGeom prst="rect">
            <a:avLst/>
          </a:prstGeom>
          <a:solidFill>
            <a:srgbClr val="0D0D0D">
              <a:alpha val="54902"/>
            </a:srgb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r>
              <a:rPr lang="en-GB" sz="1100" baseline="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H8q2+8p8, Toyin Giwa Ave, Egbeda, Lagos,  101233,  Lagos , Nigeria                                                     Lat 6.588433° N Long 3.301259°                                          30/1/2025  2:00 PM GMT +01:00</a:t>
            </a:r>
            <a:endParaRPr lang="en-GB">
              <a:effectLst/>
            </a:endParaRPr>
          </a:p>
        </xdr:txBody>
      </xdr:sp>
      <xdr:sp macro="" textlink="">
        <xdr:nvSpPr>
          <xdr:cNvPr id="14" name="Rectangle 13">
            <a:extLst>
              <a:ext uri="{FF2B5EF4-FFF2-40B4-BE49-F238E27FC236}">
                <a16:creationId xmlns:a16="http://schemas.microsoft.com/office/drawing/2014/main" id="{2DE64765-F0BD-B738-D581-81877131E34B}"/>
              </a:ext>
            </a:extLst>
          </xdr:cNvPr>
          <xdr:cNvSpPr/>
        </xdr:nvSpPr>
        <xdr:spPr>
          <a:xfrm>
            <a:off x="11214100" y="1085215"/>
            <a:ext cx="778510" cy="1052996"/>
          </a:xfrm>
          <a:prstGeom prst="rect">
            <a:avLst/>
          </a:prstGeom>
          <a:blipFill dpi="0" rotWithShape="1">
            <a:blip xmlns:r="http://schemas.openxmlformats.org/officeDocument/2006/relationships" r:embed="rId9" cstate="print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15" name="Rectangle 14">
            <a:extLst>
              <a:ext uri="{FF2B5EF4-FFF2-40B4-BE49-F238E27FC236}">
                <a16:creationId xmlns:a16="http://schemas.microsoft.com/office/drawing/2014/main" id="{2B31775C-B357-A898-99EB-12D95C47C052}"/>
              </a:ext>
            </a:extLst>
          </xdr:cNvPr>
          <xdr:cNvSpPr/>
        </xdr:nvSpPr>
        <xdr:spPr>
          <a:xfrm>
            <a:off x="13458190" y="901700"/>
            <a:ext cx="871220" cy="215094"/>
          </a:xfrm>
          <a:prstGeom prst="rect">
            <a:avLst/>
          </a:prstGeom>
          <a:blipFill>
            <a:blip xmlns:r="http://schemas.openxmlformats.org/officeDocument/2006/relationships" r:embed="rId10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/>
  </xdr:twoCellAnchor>
  <xdr:twoCellAnchor>
    <xdr:from>
      <xdr:col>0</xdr:col>
      <xdr:colOff>297180</xdr:colOff>
      <xdr:row>3</xdr:row>
      <xdr:rowOff>4058920</xdr:rowOff>
    </xdr:from>
    <xdr:to>
      <xdr:col>2</xdr:col>
      <xdr:colOff>63500</xdr:colOff>
      <xdr:row>3</xdr:row>
      <xdr:rowOff>5191760</xdr:rowOff>
    </xdr:to>
    <xdr:grpSp>
      <xdr:nvGrpSpPr>
        <xdr:cNvPr id="16" name="Group 15">
          <a:extLst>
            <a:ext uri="{FF2B5EF4-FFF2-40B4-BE49-F238E27FC236}">
              <a16:creationId xmlns:a16="http://schemas.microsoft.com/office/drawing/2014/main" id="{F48CC0D8-8153-2654-E3B3-45C4679B8C09}"/>
            </a:ext>
          </a:extLst>
        </xdr:cNvPr>
        <xdr:cNvGrpSpPr/>
      </xdr:nvGrpSpPr>
      <xdr:grpSpPr>
        <a:xfrm>
          <a:off x="297180" y="10383520"/>
          <a:ext cx="3754120" cy="1132840"/>
          <a:chOff x="11214100" y="901700"/>
          <a:chExt cx="3154045" cy="1244600"/>
        </a:xfrm>
      </xdr:grpSpPr>
      <xdr:sp macro="" textlink="">
        <xdr:nvSpPr>
          <xdr:cNvPr id="17" name="Rectangle 16">
            <a:extLst>
              <a:ext uri="{FF2B5EF4-FFF2-40B4-BE49-F238E27FC236}">
                <a16:creationId xmlns:a16="http://schemas.microsoft.com/office/drawing/2014/main" id="{C0D430AB-BC84-2775-98BB-D88BBD14FE8A}"/>
              </a:ext>
            </a:extLst>
          </xdr:cNvPr>
          <xdr:cNvSpPr/>
        </xdr:nvSpPr>
        <xdr:spPr>
          <a:xfrm>
            <a:off x="12008485" y="1074420"/>
            <a:ext cx="2359660" cy="1071880"/>
          </a:xfrm>
          <a:prstGeom prst="rect">
            <a:avLst/>
          </a:prstGeom>
          <a:solidFill>
            <a:srgbClr val="0D0D0D">
              <a:alpha val="54902"/>
            </a:srgb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r>
              <a:rPr lang="en-GB" sz="1100" baseline="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H8q2+8p8, Toyin Giwa Ave, Egbeda, Lagos,  101233,  Lagos , Nigeria                                                     Lat 6.588433° N Long 3.301259°                                          30/1/2025  02:07 PM GMT +01:00</a:t>
            </a:r>
            <a:endParaRPr lang="en-GB">
              <a:effectLst/>
            </a:endParaRPr>
          </a:p>
        </xdr:txBody>
      </xdr:sp>
      <xdr:sp macro="" textlink="">
        <xdr:nvSpPr>
          <xdr:cNvPr id="18" name="Rectangle 17">
            <a:extLst>
              <a:ext uri="{FF2B5EF4-FFF2-40B4-BE49-F238E27FC236}">
                <a16:creationId xmlns:a16="http://schemas.microsoft.com/office/drawing/2014/main" id="{A948F4CB-461C-C530-6CEB-226974C8CC83}"/>
              </a:ext>
            </a:extLst>
          </xdr:cNvPr>
          <xdr:cNvSpPr/>
        </xdr:nvSpPr>
        <xdr:spPr>
          <a:xfrm>
            <a:off x="11214100" y="1085215"/>
            <a:ext cx="778510" cy="1052996"/>
          </a:xfrm>
          <a:prstGeom prst="rect">
            <a:avLst/>
          </a:prstGeom>
          <a:blipFill dpi="0" rotWithShape="1">
            <a:blip xmlns:r="http://schemas.openxmlformats.org/officeDocument/2006/relationships" r:embed="rId9" cstate="print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19" name="Rectangle 18">
            <a:extLst>
              <a:ext uri="{FF2B5EF4-FFF2-40B4-BE49-F238E27FC236}">
                <a16:creationId xmlns:a16="http://schemas.microsoft.com/office/drawing/2014/main" id="{9A8DA320-7155-E152-7D12-CAB7578CAF43}"/>
              </a:ext>
            </a:extLst>
          </xdr:cNvPr>
          <xdr:cNvSpPr/>
        </xdr:nvSpPr>
        <xdr:spPr>
          <a:xfrm>
            <a:off x="13458190" y="901700"/>
            <a:ext cx="871220" cy="215094"/>
          </a:xfrm>
          <a:prstGeom prst="rect">
            <a:avLst/>
          </a:prstGeom>
          <a:blipFill>
            <a:blip xmlns:r="http://schemas.openxmlformats.org/officeDocument/2006/relationships" r:embed="rId10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/>
  </xdr:twoCellAnchor>
  <xdr:twoCellAnchor>
    <xdr:from>
      <xdr:col>0</xdr:col>
      <xdr:colOff>0</xdr:colOff>
      <xdr:row>22</xdr:row>
      <xdr:rowOff>45720</xdr:rowOff>
    </xdr:from>
    <xdr:to>
      <xdr:col>0</xdr:col>
      <xdr:colOff>53340</xdr:colOff>
      <xdr:row>27</xdr:row>
      <xdr:rowOff>38100</xdr:rowOff>
    </xdr:to>
    <xdr:grpSp>
      <xdr:nvGrpSpPr>
        <xdr:cNvPr id="20" name="Group 19">
          <a:extLst>
            <a:ext uri="{FF2B5EF4-FFF2-40B4-BE49-F238E27FC236}">
              <a16:creationId xmlns:a16="http://schemas.microsoft.com/office/drawing/2014/main" id="{80820414-28B9-034A-BD2F-E030598CE046}"/>
            </a:ext>
          </a:extLst>
        </xdr:cNvPr>
        <xdr:cNvGrpSpPr/>
      </xdr:nvGrpSpPr>
      <xdr:grpSpPr>
        <a:xfrm>
          <a:off x="0" y="15679420"/>
          <a:ext cx="53340" cy="1135380"/>
          <a:chOff x="11214100" y="901700"/>
          <a:chExt cx="3154045" cy="1244600"/>
        </a:xfrm>
      </xdr:grpSpPr>
      <xdr:sp macro="" textlink="">
        <xdr:nvSpPr>
          <xdr:cNvPr id="21" name="Rectangle 20">
            <a:extLst>
              <a:ext uri="{FF2B5EF4-FFF2-40B4-BE49-F238E27FC236}">
                <a16:creationId xmlns:a16="http://schemas.microsoft.com/office/drawing/2014/main" id="{840DED28-69E1-8216-4E32-0DC894C93DC8}"/>
              </a:ext>
            </a:extLst>
          </xdr:cNvPr>
          <xdr:cNvSpPr/>
        </xdr:nvSpPr>
        <xdr:spPr>
          <a:xfrm>
            <a:off x="12008485" y="1074420"/>
            <a:ext cx="2359660" cy="1071880"/>
          </a:xfrm>
          <a:prstGeom prst="rect">
            <a:avLst/>
          </a:prstGeom>
          <a:solidFill>
            <a:srgbClr val="0D0D0D">
              <a:alpha val="54902"/>
            </a:srgb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pPr>
              <a:lnSpc>
                <a:spcPct val="107000"/>
              </a:lnSpc>
              <a:spcAft>
                <a:spcPts val="800"/>
              </a:spcAft>
            </a:pPr>
            <a:r>
              <a:rPr lang="en-GB" sz="900" kern="100" spc="0" baseline="0">
                <a:effectLst/>
                <a:ea typeface="Calibri" panose="020F0502020204030204" pitchFamily="34" charset="0"/>
                <a:cs typeface="Times New Roman" panose="02020603050405020304" pitchFamily="18" charset="0"/>
              </a:rPr>
              <a:t>H9C3+CXW, Old Secretariat Road, Lagos                             Ikeja GRA, 101233,  Lagos , Nigeria                                                     Lat 6.5790° N Long 3.3495° E                                          22/1/2025  11:00 AM GMT +01:00</a:t>
            </a:r>
            <a:endParaRPr lang="en-GB" sz="1100" kern="100" spc="0" baseline="0">
              <a:effectLst/>
              <a:ea typeface="Calibri" panose="020F0502020204030204" pitchFamily="34" charset="0"/>
              <a:cs typeface="Times New Roman" panose="02020603050405020304" pitchFamily="18" charset="0"/>
            </a:endParaRPr>
          </a:p>
        </xdr:txBody>
      </xdr:sp>
      <xdr:sp macro="" textlink="">
        <xdr:nvSpPr>
          <xdr:cNvPr id="22" name="Rectangle 21">
            <a:extLst>
              <a:ext uri="{FF2B5EF4-FFF2-40B4-BE49-F238E27FC236}">
                <a16:creationId xmlns:a16="http://schemas.microsoft.com/office/drawing/2014/main" id="{5C26EE3E-438C-3B13-8137-AC8152872C08}"/>
              </a:ext>
            </a:extLst>
          </xdr:cNvPr>
          <xdr:cNvSpPr/>
        </xdr:nvSpPr>
        <xdr:spPr>
          <a:xfrm>
            <a:off x="11214100" y="1085215"/>
            <a:ext cx="778510" cy="1052996"/>
          </a:xfrm>
          <a:prstGeom prst="rect">
            <a:avLst/>
          </a:prstGeom>
          <a:blipFill dpi="0" rotWithShape="1">
            <a:blip xmlns:r="http://schemas.openxmlformats.org/officeDocument/2006/relationships" r:embed="rId9" cstate="print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23" name="Rectangle 22">
            <a:extLst>
              <a:ext uri="{FF2B5EF4-FFF2-40B4-BE49-F238E27FC236}">
                <a16:creationId xmlns:a16="http://schemas.microsoft.com/office/drawing/2014/main" id="{07E472B5-CED1-C28D-45F2-20BA14763195}"/>
              </a:ext>
            </a:extLst>
          </xdr:cNvPr>
          <xdr:cNvSpPr/>
        </xdr:nvSpPr>
        <xdr:spPr>
          <a:xfrm>
            <a:off x="13458190" y="901700"/>
            <a:ext cx="871220" cy="215094"/>
          </a:xfrm>
          <a:prstGeom prst="rect">
            <a:avLst/>
          </a:prstGeom>
          <a:blipFill>
            <a:blip xmlns:r="http://schemas.openxmlformats.org/officeDocument/2006/relationships" r:embed="rId10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/>
  </xdr:twoCellAnchor>
  <xdr:twoCellAnchor>
    <xdr:from>
      <xdr:col>2</xdr:col>
      <xdr:colOff>373380</xdr:colOff>
      <xdr:row>3</xdr:row>
      <xdr:rowOff>4069080</xdr:rowOff>
    </xdr:from>
    <xdr:to>
      <xdr:col>2</xdr:col>
      <xdr:colOff>4160520</xdr:colOff>
      <xdr:row>4</xdr:row>
      <xdr:rowOff>7620</xdr:rowOff>
    </xdr:to>
    <xdr:grpSp>
      <xdr:nvGrpSpPr>
        <xdr:cNvPr id="24" name="Group 23">
          <a:extLst>
            <a:ext uri="{FF2B5EF4-FFF2-40B4-BE49-F238E27FC236}">
              <a16:creationId xmlns:a16="http://schemas.microsoft.com/office/drawing/2014/main" id="{B4E74D5C-6AAC-0AF3-5E00-16006BA6A770}"/>
            </a:ext>
          </a:extLst>
        </xdr:cNvPr>
        <xdr:cNvGrpSpPr/>
      </xdr:nvGrpSpPr>
      <xdr:grpSpPr>
        <a:xfrm>
          <a:off x="4361180" y="10393680"/>
          <a:ext cx="3787140" cy="1132840"/>
          <a:chOff x="11214100" y="901700"/>
          <a:chExt cx="3154045" cy="1244600"/>
        </a:xfrm>
      </xdr:grpSpPr>
      <xdr:sp macro="" textlink="">
        <xdr:nvSpPr>
          <xdr:cNvPr id="25" name="Rectangle 24">
            <a:extLst>
              <a:ext uri="{FF2B5EF4-FFF2-40B4-BE49-F238E27FC236}">
                <a16:creationId xmlns:a16="http://schemas.microsoft.com/office/drawing/2014/main" id="{EFEC63F6-772F-2DEF-C556-D809F28D73A2}"/>
              </a:ext>
            </a:extLst>
          </xdr:cNvPr>
          <xdr:cNvSpPr/>
        </xdr:nvSpPr>
        <xdr:spPr>
          <a:xfrm>
            <a:off x="12008485" y="1074420"/>
            <a:ext cx="2359660" cy="1071880"/>
          </a:xfrm>
          <a:prstGeom prst="rect">
            <a:avLst/>
          </a:prstGeom>
          <a:solidFill>
            <a:srgbClr val="0D0D0D">
              <a:alpha val="54902"/>
            </a:srgb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r>
              <a:rPr lang="en-GB" sz="1100" baseline="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H8q2+8p8, Toyin Giwa Ave, Egbeda, Lagos,  101233,  Lagos , Nigeria                                                     Lat 6.588433° N Long 3.301259°                                          30/1/2025  02:10 PM GMT +01:00</a:t>
            </a:r>
            <a:endParaRPr lang="en-GB">
              <a:effectLst/>
            </a:endParaRPr>
          </a:p>
        </xdr:txBody>
      </xdr:sp>
      <xdr:sp macro="" textlink="">
        <xdr:nvSpPr>
          <xdr:cNvPr id="26" name="Rectangle 25">
            <a:extLst>
              <a:ext uri="{FF2B5EF4-FFF2-40B4-BE49-F238E27FC236}">
                <a16:creationId xmlns:a16="http://schemas.microsoft.com/office/drawing/2014/main" id="{B1B6A810-F2D7-448D-D574-F97A5FABD005}"/>
              </a:ext>
            </a:extLst>
          </xdr:cNvPr>
          <xdr:cNvSpPr/>
        </xdr:nvSpPr>
        <xdr:spPr>
          <a:xfrm>
            <a:off x="11214100" y="1085215"/>
            <a:ext cx="778510" cy="1052996"/>
          </a:xfrm>
          <a:prstGeom prst="rect">
            <a:avLst/>
          </a:prstGeom>
          <a:blipFill dpi="0" rotWithShape="1">
            <a:blip xmlns:r="http://schemas.openxmlformats.org/officeDocument/2006/relationships" r:embed="rId9" cstate="print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27" name="Rectangle 26">
            <a:extLst>
              <a:ext uri="{FF2B5EF4-FFF2-40B4-BE49-F238E27FC236}">
                <a16:creationId xmlns:a16="http://schemas.microsoft.com/office/drawing/2014/main" id="{0223CB95-650A-BD5C-C7AE-75A454E18982}"/>
              </a:ext>
            </a:extLst>
          </xdr:cNvPr>
          <xdr:cNvSpPr/>
        </xdr:nvSpPr>
        <xdr:spPr>
          <a:xfrm>
            <a:off x="13458190" y="901700"/>
            <a:ext cx="871220" cy="215094"/>
          </a:xfrm>
          <a:prstGeom prst="rect">
            <a:avLst/>
          </a:prstGeom>
          <a:blipFill>
            <a:blip xmlns:r="http://schemas.openxmlformats.org/officeDocument/2006/relationships" r:embed="rId10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/>
  </xdr:twoCellAnchor>
</xdr:wsDr>
</file>

<file path=xl/richData/_rels/richValueRel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 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1">
  <rv s="0">
    <v>0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 /><Relationship Id="rId1" Type="http://schemas.openxmlformats.org/officeDocument/2006/relationships/printerSettings" Target="../printerSettings/printerSettings1.bin" 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 /><Relationship Id="rId1" Type="http://schemas.openxmlformats.org/officeDocument/2006/relationships/printerSettings" Target="../printerSettings/printerSettings2.bin" 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 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 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 /><Relationship Id="rId1" Type="http://schemas.openxmlformats.org/officeDocument/2006/relationships/printerSettings" Target="../printerSettings/printerSettings5.bin" 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 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7B111F-8ACE-4C0B-9324-B835146755BD}">
  <sheetPr>
    <tabColor rgb="FFFF0000"/>
  </sheetPr>
  <dimension ref="A1:E76"/>
  <sheetViews>
    <sheetView showGridLines="0" tabSelected="1" zoomScaleNormal="100" workbookViewId="0">
      <pane xSplit="5" ySplit="1" topLeftCell="F2" activePane="bottomRight" state="frozen"/>
      <selection pane="bottomLeft" activeCell="A2" sqref="A2"/>
      <selection pane="topRight" activeCell="F1" sqref="F1"/>
      <selection pane="bottomRight" activeCell="A22" sqref="A22"/>
    </sheetView>
  </sheetViews>
  <sheetFormatPr defaultRowHeight="15" outlineLevelRow="1" x14ac:dyDescent="0.2"/>
  <cols>
    <col min="1" max="1" width="54.48046875" customWidth="1"/>
    <col min="2" max="2" width="39.4140625" customWidth="1"/>
    <col min="3" max="3" width="1.4765625" hidden="1" customWidth="1"/>
    <col min="4" max="4" width="33.2265625" customWidth="1"/>
    <col min="5" max="5" width="34.97265625" customWidth="1"/>
  </cols>
  <sheetData>
    <row r="1" spans="1:5" ht="62.45" customHeight="1" x14ac:dyDescent="0.55000000000000004">
      <c r="A1" t="e" vm="1">
        <v>#VALUE!</v>
      </c>
      <c r="B1" s="135" t="s">
        <v>248</v>
      </c>
    </row>
    <row r="2" spans="1:5" x14ac:dyDescent="0.2">
      <c r="A2" s="129" t="s">
        <v>223</v>
      </c>
      <c r="B2" s="130"/>
      <c r="D2" s="131"/>
      <c r="E2" s="132"/>
    </row>
    <row r="3" spans="1:5" s="138" customFormat="1" outlineLevel="1" x14ac:dyDescent="0.2">
      <c r="A3" s="136" t="s">
        <v>229</v>
      </c>
      <c r="B3" s="137" t="s">
        <v>175</v>
      </c>
    </row>
    <row r="4" spans="1:5" s="64" customFormat="1" outlineLevel="1" x14ac:dyDescent="0.2">
      <c r="A4" s="90" t="s">
        <v>4</v>
      </c>
      <c r="B4" s="91" t="s">
        <v>176</v>
      </c>
    </row>
    <row r="5" spans="1:5" s="64" customFormat="1" outlineLevel="1" x14ac:dyDescent="0.2">
      <c r="A5" s="90" t="s">
        <v>230</v>
      </c>
      <c r="B5" s="91" t="s">
        <v>177</v>
      </c>
    </row>
    <row r="6" spans="1:5" s="64" customFormat="1" outlineLevel="1" x14ac:dyDescent="0.2">
      <c r="A6" s="90" t="s">
        <v>231</v>
      </c>
      <c r="B6" s="91" t="s">
        <v>232</v>
      </c>
    </row>
    <row r="7" spans="1:5" s="64" customFormat="1" outlineLevel="1" x14ac:dyDescent="0.2">
      <c r="A7" s="92" t="s">
        <v>8</v>
      </c>
      <c r="B7" s="93" t="s">
        <v>189</v>
      </c>
    </row>
    <row r="8" spans="1:5" s="64" customFormat="1" ht="15.75" outlineLevel="1" thickBot="1" x14ac:dyDescent="0.25">
      <c r="A8" s="94" t="s">
        <v>10</v>
      </c>
      <c r="B8" s="95" t="s">
        <v>190</v>
      </c>
    </row>
    <row r="9" spans="1:5" s="64" customFormat="1" ht="15.75" outlineLevel="1" thickBot="1" x14ac:dyDescent="0.25">
      <c r="A9" s="127"/>
      <c r="B9" s="128"/>
    </row>
    <row r="10" spans="1:5" outlineLevel="1" x14ac:dyDescent="0.2">
      <c r="A10" s="96" t="s">
        <v>243</v>
      </c>
      <c r="B10" s="97">
        <v>88073488.209999993</v>
      </c>
    </row>
    <row r="11" spans="1:5" outlineLevel="1" x14ac:dyDescent="0.2">
      <c r="A11" s="98" t="s">
        <v>244</v>
      </c>
      <c r="B11" s="99">
        <v>205880977.44999999</v>
      </c>
    </row>
    <row r="12" spans="1:5" outlineLevel="1" x14ac:dyDescent="0.2">
      <c r="A12" s="98" t="s">
        <v>222</v>
      </c>
      <c r="B12" s="100">
        <v>0.4</v>
      </c>
    </row>
    <row r="13" spans="1:5" outlineLevel="1" x14ac:dyDescent="0.2">
      <c r="A13" s="98" t="s">
        <v>221</v>
      </c>
      <c r="B13" s="99">
        <v>102940488.73</v>
      </c>
    </row>
    <row r="14" spans="1:5" outlineLevel="1" x14ac:dyDescent="0.2">
      <c r="A14" s="98" t="s">
        <v>224</v>
      </c>
      <c r="B14" s="100">
        <v>0.05</v>
      </c>
      <c r="D14" s="141" t="s">
        <v>250</v>
      </c>
      <c r="E14" s="142">
        <v>7.4999999999999997E-2</v>
      </c>
    </row>
    <row r="15" spans="1:5" outlineLevel="1" x14ac:dyDescent="0.2">
      <c r="A15" s="98" t="s">
        <v>226</v>
      </c>
      <c r="B15" s="101" t="s">
        <v>127</v>
      </c>
    </row>
    <row r="16" spans="1:5" ht="15.75" outlineLevel="1" thickBot="1" x14ac:dyDescent="0.25">
      <c r="A16" s="102" t="s">
        <v>225</v>
      </c>
      <c r="B16" s="103">
        <v>1</v>
      </c>
    </row>
    <row r="17" spans="1:5" outlineLevel="1" x14ac:dyDescent="0.2">
      <c r="A17" s="134"/>
      <c r="B17" s="133"/>
      <c r="D17" s="131"/>
      <c r="E17" s="132"/>
    </row>
    <row r="18" spans="1:5" s="7" customFormat="1" ht="19.5" outlineLevel="1" thickBot="1" x14ac:dyDescent="0.3">
      <c r="A18" s="139" t="s">
        <v>249</v>
      </c>
      <c r="B18" s="140">
        <f>'PREPAYMENT CERTIFICATE'!B12</f>
        <v>69898578.831512511</v>
      </c>
    </row>
    <row r="19" spans="1:5" ht="19.5" outlineLevel="1" thickBot="1" x14ac:dyDescent="0.3">
      <c r="A19" s="89" t="s">
        <v>227</v>
      </c>
      <c r="B19" s="104" t="s">
        <v>228</v>
      </c>
      <c r="C19" t="str">
        <f>"(" &amp;B19&amp;")"</f>
        <v>(Sixty-Nine Million, Eight Hundred and Ninety-Eight Thousand, Five Hundred and Seventy-Eight Naira, Eighty-Three Kobo)</v>
      </c>
    </row>
    <row r="23" spans="1:5" x14ac:dyDescent="0.2">
      <c r="A23" s="129" t="s">
        <v>233</v>
      </c>
      <c r="B23" s="130"/>
      <c r="D23" s="131"/>
      <c r="E23" s="132"/>
    </row>
    <row r="24" spans="1:5" outlineLevel="1" x14ac:dyDescent="0.2">
      <c r="A24" s="68" t="s">
        <v>134</v>
      </c>
      <c r="B24" s="105" t="s">
        <v>196</v>
      </c>
    </row>
    <row r="25" spans="1:5" outlineLevel="1" x14ac:dyDescent="0.2">
      <c r="A25" s="69" t="s">
        <v>129</v>
      </c>
      <c r="B25" s="106" t="s">
        <v>217</v>
      </c>
    </row>
    <row r="26" spans="1:5" outlineLevel="1" x14ac:dyDescent="0.2">
      <c r="A26" s="66" t="s">
        <v>12</v>
      </c>
      <c r="B26" s="107" t="s">
        <v>191</v>
      </c>
    </row>
    <row r="27" spans="1:5" outlineLevel="1" x14ac:dyDescent="0.2">
      <c r="A27" s="66" t="s">
        <v>193</v>
      </c>
      <c r="B27" s="107" t="s">
        <v>215</v>
      </c>
    </row>
    <row r="28" spans="1:5" outlineLevel="1" x14ac:dyDescent="0.2">
      <c r="A28" s="66" t="s">
        <v>109</v>
      </c>
      <c r="B28" s="107" t="s">
        <v>218</v>
      </c>
    </row>
    <row r="29" spans="1:5" outlineLevel="1" x14ac:dyDescent="0.2">
      <c r="A29" s="66" t="s">
        <v>128</v>
      </c>
      <c r="B29" s="107" t="s">
        <v>178</v>
      </c>
    </row>
    <row r="30" spans="1:5" outlineLevel="1" x14ac:dyDescent="0.2">
      <c r="A30" s="66" t="s">
        <v>16</v>
      </c>
      <c r="B30" s="107" t="s">
        <v>127</v>
      </c>
    </row>
    <row r="31" spans="1:5" outlineLevel="1" x14ac:dyDescent="0.2">
      <c r="A31" s="66" t="s">
        <v>18</v>
      </c>
      <c r="B31" s="107" t="s">
        <v>127</v>
      </c>
    </row>
    <row r="32" spans="1:5" outlineLevel="1" x14ac:dyDescent="0.2">
      <c r="A32" s="66" t="s">
        <v>20</v>
      </c>
      <c r="B32" s="107" t="s">
        <v>211</v>
      </c>
    </row>
    <row r="33" spans="1:5" outlineLevel="1" x14ac:dyDescent="0.2">
      <c r="A33" s="66" t="s">
        <v>29</v>
      </c>
      <c r="B33" s="107" t="s">
        <v>216</v>
      </c>
    </row>
    <row r="34" spans="1:5" outlineLevel="1" x14ac:dyDescent="0.2">
      <c r="A34" s="66" t="s">
        <v>31</v>
      </c>
      <c r="B34" s="107" t="s">
        <v>192</v>
      </c>
    </row>
    <row r="35" spans="1:5" outlineLevel="1" x14ac:dyDescent="0.2">
      <c r="A35" s="66" t="s">
        <v>165</v>
      </c>
      <c r="B35" s="107" t="s">
        <v>220</v>
      </c>
    </row>
    <row r="36" spans="1:5" ht="15.75" outlineLevel="1" thickBot="1" x14ac:dyDescent="0.25">
      <c r="A36" s="67" t="s">
        <v>234</v>
      </c>
      <c r="B36" s="108" t="s">
        <v>135</v>
      </c>
    </row>
    <row r="39" spans="1:5" x14ac:dyDescent="0.2">
      <c r="A39" s="129" t="s">
        <v>235</v>
      </c>
      <c r="B39" s="130"/>
      <c r="D39" s="131"/>
      <c r="E39" s="132"/>
    </row>
    <row r="40" spans="1:5" outlineLevel="1" x14ac:dyDescent="0.2">
      <c r="A40" s="65" t="s">
        <v>138</v>
      </c>
      <c r="B40" s="109" t="s">
        <v>179</v>
      </c>
    </row>
    <row r="41" spans="1:5" outlineLevel="1" x14ac:dyDescent="0.2">
      <c r="A41" s="66" t="s">
        <v>140</v>
      </c>
      <c r="B41" s="107" t="s">
        <v>198</v>
      </c>
    </row>
    <row r="42" spans="1:5" outlineLevel="1" x14ac:dyDescent="0.2">
      <c r="A42" s="66" t="s">
        <v>201</v>
      </c>
      <c r="B42" s="107" t="s">
        <v>199</v>
      </c>
    </row>
    <row r="43" spans="1:5" outlineLevel="1" x14ac:dyDescent="0.2">
      <c r="A43" s="66" t="s">
        <v>139</v>
      </c>
      <c r="B43" s="107" t="s">
        <v>200</v>
      </c>
    </row>
    <row r="44" spans="1:5" outlineLevel="1" x14ac:dyDescent="0.2">
      <c r="A44" s="66" t="s">
        <v>141</v>
      </c>
      <c r="B44" s="107" t="s">
        <v>180</v>
      </c>
    </row>
    <row r="45" spans="1:5" outlineLevel="1" x14ac:dyDescent="0.2">
      <c r="A45" s="66" t="s">
        <v>136</v>
      </c>
      <c r="B45" s="107" t="s">
        <v>208</v>
      </c>
    </row>
    <row r="46" spans="1:5" outlineLevel="1" x14ac:dyDescent="0.2">
      <c r="A46" s="66" t="s">
        <v>142</v>
      </c>
      <c r="B46" s="107" t="s">
        <v>202</v>
      </c>
    </row>
    <row r="47" spans="1:5" outlineLevel="1" x14ac:dyDescent="0.2">
      <c r="A47" s="66" t="s">
        <v>172</v>
      </c>
      <c r="B47" s="107" t="s">
        <v>62</v>
      </c>
    </row>
    <row r="48" spans="1:5" outlineLevel="1" x14ac:dyDescent="0.2">
      <c r="A48" s="66" t="s">
        <v>173</v>
      </c>
      <c r="B48" s="107" t="s">
        <v>62</v>
      </c>
    </row>
    <row r="49" spans="1:5" outlineLevel="1" x14ac:dyDescent="0.2">
      <c r="A49" s="66" t="s">
        <v>143</v>
      </c>
      <c r="B49" s="107" t="s">
        <v>203</v>
      </c>
    </row>
    <row r="50" spans="1:5" outlineLevel="1" x14ac:dyDescent="0.2">
      <c r="A50" s="66" t="s">
        <v>144</v>
      </c>
      <c r="B50" s="107" t="s">
        <v>62</v>
      </c>
    </row>
    <row r="51" spans="1:5" outlineLevel="1" x14ac:dyDescent="0.2">
      <c r="A51" s="66" t="s">
        <v>63</v>
      </c>
      <c r="B51" s="107" t="s">
        <v>204</v>
      </c>
    </row>
    <row r="52" spans="1:5" outlineLevel="1" x14ac:dyDescent="0.2">
      <c r="A52" s="66" t="s">
        <v>145</v>
      </c>
      <c r="B52" s="107" t="s">
        <v>62</v>
      </c>
    </row>
    <row r="53" spans="1:5" outlineLevel="1" x14ac:dyDescent="0.2">
      <c r="A53" s="66" t="s">
        <v>146</v>
      </c>
      <c r="B53" s="107" t="s">
        <v>205</v>
      </c>
    </row>
    <row r="54" spans="1:5" outlineLevel="1" x14ac:dyDescent="0.2">
      <c r="A54" s="66" t="s">
        <v>71</v>
      </c>
      <c r="B54" s="107" t="s">
        <v>206</v>
      </c>
    </row>
    <row r="55" spans="1:5" outlineLevel="1" x14ac:dyDescent="0.2">
      <c r="A55" s="66" t="s">
        <v>147</v>
      </c>
      <c r="B55" s="107" t="s">
        <v>207</v>
      </c>
    </row>
    <row r="56" spans="1:5" outlineLevel="1" x14ac:dyDescent="0.2">
      <c r="A56" s="66" t="s">
        <v>236</v>
      </c>
      <c r="B56" s="107" t="s">
        <v>219</v>
      </c>
    </row>
    <row r="57" spans="1:5" outlineLevel="1" x14ac:dyDescent="0.2">
      <c r="A57" s="66" t="s">
        <v>137</v>
      </c>
      <c r="B57" s="107" t="s">
        <v>209</v>
      </c>
    </row>
    <row r="58" spans="1:5" ht="15.75" outlineLevel="1" thickBot="1" x14ac:dyDescent="0.25">
      <c r="A58" s="67" t="s">
        <v>155</v>
      </c>
      <c r="B58" s="108" t="s">
        <v>210</v>
      </c>
    </row>
    <row r="61" spans="1:5" x14ac:dyDescent="0.2">
      <c r="A61" s="129" t="s">
        <v>237</v>
      </c>
      <c r="B61" s="130"/>
      <c r="D61" s="131"/>
      <c r="E61" s="132"/>
    </row>
    <row r="62" spans="1:5" outlineLevel="1" x14ac:dyDescent="0.2">
      <c r="A62" s="65" t="s">
        <v>156</v>
      </c>
      <c r="B62" s="109" t="s">
        <v>181</v>
      </c>
    </row>
    <row r="63" spans="1:5" outlineLevel="1" x14ac:dyDescent="0.2">
      <c r="A63" s="66" t="s">
        <v>157</v>
      </c>
      <c r="B63" s="107" t="s">
        <v>182</v>
      </c>
    </row>
    <row r="64" spans="1:5" outlineLevel="1" x14ac:dyDescent="0.2">
      <c r="A64" s="66" t="s">
        <v>158</v>
      </c>
      <c r="B64" s="126" t="str">
        <f>B3</f>
        <v>Lagos State Real Estate Regulatory Authority</v>
      </c>
    </row>
    <row r="65" spans="1:5" outlineLevel="1" x14ac:dyDescent="0.2">
      <c r="A65" s="66" t="s">
        <v>159</v>
      </c>
      <c r="B65" s="107" t="s">
        <v>183</v>
      </c>
    </row>
    <row r="66" spans="1:5" outlineLevel="1" x14ac:dyDescent="0.2">
      <c r="A66" s="66" t="s">
        <v>160</v>
      </c>
      <c r="B66" s="107" t="s">
        <v>184</v>
      </c>
    </row>
    <row r="67" spans="1:5" outlineLevel="1" x14ac:dyDescent="0.2">
      <c r="A67" s="66" t="s">
        <v>161</v>
      </c>
      <c r="B67" s="107" t="s">
        <v>150</v>
      </c>
    </row>
    <row r="68" spans="1:5" outlineLevel="1" x14ac:dyDescent="0.2">
      <c r="A68" s="66" t="s">
        <v>162</v>
      </c>
      <c r="B68" s="107" t="s">
        <v>185</v>
      </c>
    </row>
    <row r="69" spans="1:5" ht="15.75" outlineLevel="1" thickBot="1" x14ac:dyDescent="0.25">
      <c r="A69" s="67" t="s">
        <v>163</v>
      </c>
      <c r="B69" s="108" t="s">
        <v>197</v>
      </c>
    </row>
    <row r="72" spans="1:5" x14ac:dyDescent="0.2">
      <c r="A72" s="129" t="s">
        <v>238</v>
      </c>
      <c r="B72" s="130"/>
      <c r="D72" s="131"/>
      <c r="E72" s="132"/>
    </row>
    <row r="73" spans="1:5" outlineLevel="1" x14ac:dyDescent="0.2">
      <c r="A73" s="65" t="s">
        <v>241</v>
      </c>
      <c r="B73" s="109" t="s">
        <v>186</v>
      </c>
    </row>
    <row r="74" spans="1:5" outlineLevel="1" x14ac:dyDescent="0.2">
      <c r="A74" s="66" t="s">
        <v>187</v>
      </c>
      <c r="B74" s="107" t="s">
        <v>188</v>
      </c>
    </row>
    <row r="75" spans="1:5" outlineLevel="1" x14ac:dyDescent="0.2">
      <c r="A75" s="66" t="s">
        <v>240</v>
      </c>
      <c r="B75" s="107" t="s">
        <v>239</v>
      </c>
    </row>
    <row r="76" spans="1:5" ht="15.75" outlineLevel="1" thickBot="1" x14ac:dyDescent="0.25">
      <c r="A76" s="67" t="s">
        <v>187</v>
      </c>
      <c r="B76" s="108" t="s">
        <v>188</v>
      </c>
    </row>
  </sheetData>
  <dataValidations count="4">
    <dataValidation type="list" allowBlank="1" showInputMessage="1" showErrorMessage="1" sqref="B14" xr:uid="{B0E733F3-4F6A-49B8-BF0D-A7ED772234A1}">
      <formula1>"5%,0%"</formula1>
    </dataValidation>
    <dataValidation type="list" allowBlank="1" showInputMessage="1" showErrorMessage="1" sqref="B16" xr:uid="{22450052-6A9B-4259-AD0C-B5FA5AB36CCB}">
      <formula1>"10%,20%,30%,40%,50%,60%,70%,80%,90%,100%"</formula1>
    </dataValidation>
    <dataValidation type="list" allowBlank="1" showInputMessage="1" showErrorMessage="1" sqref="B6" xr:uid="{0AD5553C-5CA0-476D-A0A0-010D35F54A39}">
      <formula1>"Stage Payment, Final Payment, Retention"</formula1>
    </dataValidation>
    <dataValidation type="list" allowBlank="1" showInputMessage="1" showErrorMessage="1" sqref="B34" xr:uid="{00710305-3F3B-45A9-827E-900DE18FE270}">
      <formula1>"Ongoing,Completed"</formula1>
    </dataValidation>
  </dataValidations>
  <pageMargins left="0.7" right="0.7" top="0.75" bottom="0.75" header="0.3" footer="0.3"/>
  <ignoredErrors>
    <ignoredError sqref="B64" unlockedFormula="1"/>
  </ignoredError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953A53-A27B-45D9-B81F-254AD8663A08}">
  <sheetPr codeName="Sheet1">
    <tabColor rgb="FF0070C0"/>
  </sheetPr>
  <dimension ref="A1:E71"/>
  <sheetViews>
    <sheetView showGridLines="0" zoomScale="60" zoomScaleNormal="60" workbookViewId="0">
      <selection activeCell="H1" sqref="H1"/>
    </sheetView>
  </sheetViews>
  <sheetFormatPr defaultRowHeight="15" outlineLevelRow="1" x14ac:dyDescent="0.2"/>
  <cols>
    <col min="1" max="1" width="64.97265625" customWidth="1"/>
    <col min="2" max="2" width="115.28515625" style="38" customWidth="1"/>
    <col min="3" max="3" width="30.53515625" customWidth="1"/>
    <col min="4" max="4" width="25.9609375" customWidth="1"/>
  </cols>
  <sheetData>
    <row r="1" spans="1:5" s="73" customFormat="1" ht="44.45" customHeight="1" x14ac:dyDescent="0.3">
      <c r="A1" s="70" t="str">
        <f>"Particulars of Contract: " &amp;DETAILS!B6</f>
        <v>Particulars of Contract: Stage Payment</v>
      </c>
      <c r="B1" s="71" t="str">
        <f>TRIM(SUBSTITUTE(A1,"Particulars of Contract: ",""))</f>
        <v>Stage Payment</v>
      </c>
      <c r="C1" s="72"/>
      <c r="D1" s="72"/>
      <c r="E1" s="72"/>
    </row>
    <row r="2" spans="1:5" s="78" customFormat="1" ht="68.45" customHeight="1" x14ac:dyDescent="0.35">
      <c r="A2" s="74" t="s">
        <v>100</v>
      </c>
      <c r="B2" s="75">
        <f>DETAILS!B10</f>
        <v>88073488.209999993</v>
      </c>
      <c r="C2" s="76"/>
      <c r="D2" s="76"/>
      <c r="E2" s="77"/>
    </row>
    <row r="3" spans="1:5" s="83" customFormat="1" ht="68.45" customHeight="1" x14ac:dyDescent="0.35">
      <c r="A3" s="79" t="s">
        <v>168</v>
      </c>
      <c r="B3" s="80">
        <f>DETAILS!B11</f>
        <v>205880977.44999999</v>
      </c>
      <c r="C3" s="81"/>
      <c r="D3" s="81"/>
      <c r="E3" s="82"/>
    </row>
    <row r="4" spans="1:5" s="78" customFormat="1" ht="68.45" customHeight="1" x14ac:dyDescent="0.35">
      <c r="A4" s="74" t="s">
        <v>148</v>
      </c>
      <c r="B4" s="84">
        <f>D4*B2</f>
        <v>35229395.284000002</v>
      </c>
      <c r="C4" s="76"/>
      <c r="D4" s="85">
        <f>DETAILS!B12</f>
        <v>0.4</v>
      </c>
      <c r="E4" s="77"/>
    </row>
    <row r="5" spans="1:5" s="78" customFormat="1" ht="68.45" customHeight="1" x14ac:dyDescent="0.35">
      <c r="A5" s="74" t="s">
        <v>101</v>
      </c>
      <c r="B5" s="75">
        <f>DETAILS!B13</f>
        <v>102940488.73</v>
      </c>
      <c r="C5" s="76"/>
      <c r="D5" s="76"/>
      <c r="E5" s="77"/>
    </row>
    <row r="6" spans="1:5" s="78" customFormat="1" ht="68.45" customHeight="1" x14ac:dyDescent="0.35">
      <c r="A6" s="74" t="s">
        <v>102</v>
      </c>
      <c r="B6" s="84">
        <f>B5*D6</f>
        <v>5147024.4365000008</v>
      </c>
      <c r="C6" s="76"/>
      <c r="D6" s="85">
        <f>DETAILS!B14</f>
        <v>0.05</v>
      </c>
      <c r="E6" s="77"/>
    </row>
    <row r="7" spans="1:5" s="78" customFormat="1" ht="68.45" customHeight="1" x14ac:dyDescent="0.35">
      <c r="A7" s="74" t="s">
        <v>103</v>
      </c>
      <c r="B7" s="84">
        <f>B5-B6</f>
        <v>97793464.293500006</v>
      </c>
      <c r="C7" s="76"/>
      <c r="D7" s="76"/>
      <c r="E7" s="77"/>
    </row>
    <row r="8" spans="1:5" s="78" customFormat="1" ht="68.45" customHeight="1" x14ac:dyDescent="0.35">
      <c r="A8" s="74" t="s">
        <v>104</v>
      </c>
      <c r="B8" s="84">
        <f>D8*B7</f>
        <v>7334509.8220124999</v>
      </c>
      <c r="C8" s="76"/>
      <c r="D8" s="143">
        <f>DETAILS!E14</f>
        <v>7.4999999999999997E-2</v>
      </c>
      <c r="E8" s="77"/>
    </row>
    <row r="9" spans="1:5" s="78" customFormat="1" ht="68.45" customHeight="1" x14ac:dyDescent="0.35">
      <c r="A9" s="74" t="s">
        <v>105</v>
      </c>
      <c r="B9" s="84">
        <f>B7+B8</f>
        <v>105127974.11551251</v>
      </c>
      <c r="C9" s="76"/>
      <c r="D9" s="76"/>
      <c r="E9" s="77"/>
    </row>
    <row r="10" spans="1:5" s="78" customFormat="1" ht="68.45" customHeight="1" x14ac:dyDescent="0.35">
      <c r="A10" s="74" t="s">
        <v>126</v>
      </c>
      <c r="B10" s="84">
        <f>B4*D10</f>
        <v>35229395.284000002</v>
      </c>
      <c r="C10" s="76"/>
      <c r="D10" s="85">
        <f>DETAILS!B16</f>
        <v>1</v>
      </c>
      <c r="E10" s="77"/>
    </row>
    <row r="11" spans="1:5" s="78" customFormat="1" ht="68.45" customHeight="1" x14ac:dyDescent="0.35">
      <c r="A11" s="74" t="s">
        <v>106</v>
      </c>
      <c r="B11" s="86" t="str">
        <f>DETAILS!B15</f>
        <v>Nil</v>
      </c>
      <c r="C11" s="76"/>
      <c r="D11" s="76"/>
      <c r="E11" s="77"/>
    </row>
    <row r="12" spans="1:5" s="78" customFormat="1" ht="68.45" customHeight="1" thickBot="1" x14ac:dyDescent="0.4">
      <c r="A12" s="87" t="s">
        <v>107</v>
      </c>
      <c r="B12" s="88">
        <f>IF(B11="Nil", B9-B10-0,B9-B10-B11)</f>
        <v>69898578.831512511</v>
      </c>
      <c r="C12" s="76"/>
      <c r="D12" s="76"/>
      <c r="E12" s="77"/>
    </row>
    <row r="13" spans="1:5" s="9" customFormat="1" ht="22.5" hidden="1" outlineLevel="1" thickTop="1" x14ac:dyDescent="0.3">
      <c r="A13" s="22"/>
      <c r="B13" s="42" t="str">
        <f>DETAILS!C19</f>
        <v>(Sixty-Nine Million, Eight Hundred and Ninety-Eight Thousand, Five Hundred and Seventy-Eight Naira, Eighty-Three Kobo)</v>
      </c>
      <c r="C13" s="40"/>
      <c r="D13" s="50" t="str">
        <f>"₦"&amp;TEXT(DETAILS!B18, "#,##0.00")</f>
        <v>₦69,898,578.83</v>
      </c>
      <c r="E13" s="18"/>
    </row>
    <row r="14" spans="1:5" s="9" customFormat="1" ht="21" hidden="1" outlineLevel="1" x14ac:dyDescent="0.25">
      <c r="A14" s="22" t="s">
        <v>170</v>
      </c>
      <c r="B14" s="41">
        <f>IF(B11&lt;&gt;"Nil",B10+B11+B12,B10+B12)</f>
        <v>105127974.11551252</v>
      </c>
      <c r="C14" s="40"/>
      <c r="D14" s="40"/>
      <c r="E14" s="18"/>
    </row>
    <row r="15" spans="1:5" s="9" customFormat="1" ht="21" hidden="1" outlineLevel="1" x14ac:dyDescent="0.25">
      <c r="B15" s="35"/>
    </row>
    <row r="16" spans="1:5" s="8" customFormat="1" ht="18" hidden="1" outlineLevel="1" x14ac:dyDescent="0.2">
      <c r="A16" s="19" t="str">
        <f>"Certification of the sum of " &amp; D13 &amp; " " &amp; B13 &amp; " only, in favour of " &amp; B22 &amp; " is recommended, please."</f>
        <v>Certification of the sum of ₦69,898,578.83 (Sixty-Nine Million, Eight Hundred and Ninety-Eight Thousand, Five Hundred and Seventy-Eight Naira, Eighty-Three Kobo) only, in favour of Messrs. FAB Investment Limited is recommended, please.</v>
      </c>
      <c r="B16" s="36"/>
      <c r="C16" s="19"/>
      <c r="D16" s="48"/>
      <c r="E16" s="19"/>
    </row>
    <row r="17" spans="1:5" s="8" customFormat="1" ht="18.600000000000001" hidden="1" customHeight="1" outlineLevel="1" x14ac:dyDescent="0.2">
      <c r="A17" s="19" t="str">
        <f>SUBSTITUTE(A16, "Certification of the ", "")</f>
        <v>sum of ₦69,898,578.83 (Sixty-Nine Million, Eight Hundred and Ninety-Eight Thousand, Five Hundred and Seventy-Eight Naira, Eighty-Three Kobo) only, in favour of Messrs. FAB Investment Limited is recommended, please.</v>
      </c>
      <c r="B17" s="36"/>
      <c r="C17" s="19"/>
      <c r="D17" s="19"/>
      <c r="E17" s="19"/>
    </row>
    <row r="18" spans="1:5" s="8" customFormat="1" ht="16.149999999999999" hidden="1" customHeight="1" outlineLevel="1" x14ac:dyDescent="0.2">
      <c r="A18" s="19" t="str">
        <f>LEFT(SUBSTITUTE(A16,"Certification of the ",""),SEARCH("only",SUBSTITUTE(A16,"Certification of the ",""))+3)</f>
        <v>sum of ₦69,898,578.83 (Sixty-Nine Million, Eight Hundred and Ninety-Eight Thousand, Five Hundred and Seventy-Eight Naira, Eighty-Three Kobo) only</v>
      </c>
      <c r="B18" s="36"/>
      <c r="C18" s="19"/>
      <c r="D18" s="19"/>
      <c r="E18" s="19"/>
    </row>
    <row r="19" spans="1:5" s="7" customFormat="1" ht="18.75" hidden="1" outlineLevel="1" x14ac:dyDescent="0.25">
      <c r="A19" s="20"/>
      <c r="B19" s="37"/>
      <c r="C19" s="20"/>
      <c r="D19" s="20"/>
      <c r="E19" s="20"/>
    </row>
    <row r="20" spans="1:5" s="8" customFormat="1" ht="18" hidden="1" outlineLevel="1" x14ac:dyDescent="0.2">
      <c r="A20" s="21" t="s">
        <v>2</v>
      </c>
      <c r="B20" s="43" t="str">
        <f>DETAILS!B3</f>
        <v>Lagos State Real Estate Regulatory Authority</v>
      </c>
      <c r="C20" s="19"/>
      <c r="D20" s="19"/>
      <c r="E20" s="19"/>
    </row>
    <row r="21" spans="1:5" s="8" customFormat="1" ht="18" hidden="1" outlineLevel="1" x14ac:dyDescent="0.2">
      <c r="A21" s="21" t="s">
        <v>4</v>
      </c>
      <c r="B21" s="43" t="str">
        <f>DETAILS!B4</f>
        <v>Engr. Osisami A. Bankole</v>
      </c>
      <c r="C21" s="19"/>
      <c r="D21" s="19"/>
      <c r="E21" s="19"/>
    </row>
    <row r="22" spans="1:5" s="8" customFormat="1" ht="18" hidden="1" outlineLevel="1" x14ac:dyDescent="0.2">
      <c r="A22" s="21" t="s">
        <v>6</v>
      </c>
      <c r="B22" s="43" t="str">
        <f>DETAILS!B5</f>
        <v>Messrs. FAB Investment Limited</v>
      </c>
      <c r="C22" s="62" t="str">
        <f>UPPER(B22)</f>
        <v>MESSRS. FAB INVESTMENT LIMITED</v>
      </c>
      <c r="D22" s="19"/>
      <c r="E22" s="19"/>
    </row>
    <row r="23" spans="1:5" s="8" customFormat="1" ht="18" hidden="1" outlineLevel="1" x14ac:dyDescent="0.2">
      <c r="A23" s="21" t="s">
        <v>8</v>
      </c>
      <c r="B23" s="43" t="str">
        <f>DETAILS!B7</f>
        <v>Rehabilitation of Water Supply and Wastewater Facilities at Shasha Housing Estate, Shasha</v>
      </c>
      <c r="C23" s="19"/>
      <c r="D23" s="19"/>
      <c r="E23" s="19"/>
    </row>
    <row r="24" spans="1:5" s="8" customFormat="1" ht="18" hidden="1" outlineLevel="1" x14ac:dyDescent="0.2">
      <c r="A24" s="21"/>
      <c r="B24" s="58" t="str">
        <f>UPPER(B23)</f>
        <v>REHABILITATION OF WATER SUPPLY AND WASTEWATER FACILITIES AT SHASHA HOUSING ESTATE, SHASHA</v>
      </c>
      <c r="C24" s="19"/>
      <c r="D24" s="19"/>
      <c r="E24" s="19"/>
    </row>
    <row r="25" spans="1:5" s="8" customFormat="1" ht="18" hidden="1" outlineLevel="1" x14ac:dyDescent="0.2">
      <c r="A25" s="21" t="s">
        <v>129</v>
      </c>
      <c r="B25" s="43" t="str">
        <f>DETAILS!B25</f>
        <v>To provide water supply and wastewater facilities at Shasha Housing Estate, Shasha</v>
      </c>
      <c r="C25" s="19"/>
      <c r="D25" s="19"/>
      <c r="E25" s="19"/>
    </row>
    <row r="26" spans="1:5" s="8" customFormat="1" ht="18" hidden="1" outlineLevel="1" x14ac:dyDescent="0.2">
      <c r="A26" s="21" t="s">
        <v>10</v>
      </c>
      <c r="B26" s="43" t="str">
        <f>DETAILS!B8</f>
        <v>Egbeda LCDA / Alimosho LGA</v>
      </c>
      <c r="C26" s="19"/>
      <c r="D26" s="19"/>
      <c r="E26" s="19"/>
    </row>
    <row r="27" spans="1:5" s="8" customFormat="1" ht="18" hidden="1" outlineLevel="1" x14ac:dyDescent="0.2">
      <c r="A27" s="59" t="s">
        <v>12</v>
      </c>
      <c r="B27" s="60" t="str">
        <f>DETAILS!B26</f>
        <v>31st August, 2021</v>
      </c>
      <c r="C27" s="61" t="s">
        <v>193</v>
      </c>
      <c r="D27" s="63" t="str">
        <f>DETAILS!B27</f>
        <v>30th October, 2024</v>
      </c>
      <c r="E27" s="19"/>
    </row>
    <row r="28" spans="1:5" s="8" customFormat="1" ht="18" hidden="1" outlineLevel="1" x14ac:dyDescent="0.2">
      <c r="A28" s="21" t="s">
        <v>109</v>
      </c>
      <c r="B28" s="43" t="str">
        <f>DETAILS!B28</f>
        <v>-</v>
      </c>
      <c r="C28" s="19"/>
      <c r="D28" s="19"/>
      <c r="E28" s="19"/>
    </row>
    <row r="29" spans="1:5" s="8" customFormat="1" ht="18" hidden="1" outlineLevel="1" x14ac:dyDescent="0.2">
      <c r="A29" s="21" t="s">
        <v>14</v>
      </c>
      <c r="B29" s="43" t="str">
        <f>DETAILS!B29</f>
        <v>Four (4) Months</v>
      </c>
      <c r="C29" s="19"/>
      <c r="D29" s="19"/>
      <c r="E29" s="19"/>
    </row>
    <row r="30" spans="1:5" s="8" customFormat="1" ht="18" hidden="1" outlineLevel="1" x14ac:dyDescent="0.2">
      <c r="A30" s="21" t="s">
        <v>128</v>
      </c>
      <c r="B30" s="43" t="str">
        <f>DETAILS!B29</f>
        <v>Four (4) Months</v>
      </c>
      <c r="C30" s="19"/>
      <c r="D30" s="19"/>
      <c r="E30" s="19"/>
    </row>
    <row r="31" spans="1:5" s="8" customFormat="1" ht="18" hidden="1" outlineLevel="1" x14ac:dyDescent="0.2">
      <c r="A31" s="21" t="s">
        <v>16</v>
      </c>
      <c r="B31" s="43" t="str">
        <f>DETAILS!B30</f>
        <v>Nil</v>
      </c>
      <c r="C31" s="19"/>
      <c r="D31" s="19"/>
      <c r="E31" s="19"/>
    </row>
    <row r="32" spans="1:5" s="8" customFormat="1" ht="18" hidden="1" outlineLevel="1" x14ac:dyDescent="0.2">
      <c r="A32" s="21" t="s">
        <v>18</v>
      </c>
      <c r="B32" s="43" t="str">
        <f>DETAILS!B31</f>
        <v>Nil</v>
      </c>
      <c r="C32" s="19"/>
      <c r="D32" s="19"/>
      <c r="E32" s="19"/>
    </row>
    <row r="33" spans="1:5" s="8" customFormat="1" ht="18" hidden="1" outlineLevel="1" x14ac:dyDescent="0.2">
      <c r="A33" s="21" t="s">
        <v>20</v>
      </c>
      <c r="B33" s="43" t="str">
        <f>DETAILS!B32</f>
        <v>30th January, 2025</v>
      </c>
      <c r="C33" s="19"/>
      <c r="D33" s="19"/>
      <c r="E33" s="19"/>
    </row>
    <row r="34" spans="1:5" s="8" customFormat="1" ht="18" hidden="1" outlineLevel="1" x14ac:dyDescent="0.2">
      <c r="A34" s="21" t="s">
        <v>29</v>
      </c>
      <c r="B34" s="43" t="str">
        <f>DETAILS!B33</f>
        <v>40%.</v>
      </c>
      <c r="C34" s="19"/>
      <c r="D34" s="19"/>
      <c r="E34" s="19"/>
    </row>
    <row r="35" spans="1:5" s="8" customFormat="1" ht="18" hidden="1" outlineLevel="1" x14ac:dyDescent="0.2">
      <c r="A35" s="21" t="s">
        <v>31</v>
      </c>
      <c r="B35" s="43" t="str">
        <f>DETAILS!B34</f>
        <v>Ongoing</v>
      </c>
      <c r="C35" s="19"/>
      <c r="D35" s="19"/>
      <c r="E35" s="19"/>
    </row>
    <row r="36" spans="1:5" s="7" customFormat="1" ht="18.75" hidden="1" outlineLevel="1" x14ac:dyDescent="0.25">
      <c r="A36" s="21" t="s">
        <v>165</v>
      </c>
      <c r="B36" s="43" t="str">
        <f>DETAILS!B35</f>
        <v>13th February, 2025</v>
      </c>
      <c r="C36" s="20"/>
      <c r="D36" s="20"/>
      <c r="E36" s="20"/>
    </row>
    <row r="37" spans="1:5" s="7" customFormat="1" ht="18.75" hidden="1" outlineLevel="1" x14ac:dyDescent="0.25">
      <c r="A37" s="21" t="s">
        <v>130</v>
      </c>
      <c r="B37" s="43" t="str">
        <f>DETAILS!B36</f>
        <v>Bill of Quantities (BOQ).</v>
      </c>
      <c r="C37" s="20"/>
      <c r="D37" s="20"/>
      <c r="E37" s="20"/>
    </row>
    <row r="38" spans="1:5" s="7" customFormat="1" ht="72" hidden="1" customHeight="1" outlineLevel="1" x14ac:dyDescent="0.25">
      <c r="A38" s="21" t="s">
        <v>134</v>
      </c>
      <c r="B38" s="44" t="str">
        <f>DETAILS!B24</f>
        <v>construction of sedimentation tank, and the provision of pressure filter tank / treatment plant.</v>
      </c>
      <c r="C38" s="20"/>
      <c r="D38" s="20"/>
      <c r="E38" s="20"/>
    </row>
    <row r="39" spans="1:5" s="7" customFormat="1" ht="18.75" hidden="1" outlineLevel="1" x14ac:dyDescent="0.25">
      <c r="A39" s="21" t="s">
        <v>236</v>
      </c>
      <c r="B39" s="45" t="str">
        <f>DETAILS!B56</f>
        <v>Folios 1 - 12</v>
      </c>
      <c r="C39" s="20"/>
      <c r="D39" s="20"/>
      <c r="E39" s="20"/>
    </row>
    <row r="40" spans="1:5" s="7" customFormat="1" ht="18.75" hidden="1" outlineLevel="1" x14ac:dyDescent="0.25">
      <c r="A40" s="21" t="s">
        <v>138</v>
      </c>
      <c r="B40" s="43" t="str">
        <f>DETAILS!B40</f>
        <v>folio 1</v>
      </c>
      <c r="C40" s="20"/>
      <c r="D40" s="20"/>
      <c r="E40" s="20"/>
    </row>
    <row r="41" spans="1:5" s="7" customFormat="1" ht="18.75" hidden="1" outlineLevel="1" x14ac:dyDescent="0.25">
      <c r="A41" s="21" t="s">
        <v>140</v>
      </c>
      <c r="B41" s="43" t="str">
        <f>DETAILS!B41</f>
        <v>folio 2 - 2d</v>
      </c>
      <c r="C41" s="20"/>
      <c r="D41" s="20"/>
      <c r="E41" s="20"/>
    </row>
    <row r="42" spans="1:5" s="7" customFormat="1" ht="18.75" hidden="1" outlineLevel="1" x14ac:dyDescent="0.25">
      <c r="A42" s="21" t="s">
        <v>201</v>
      </c>
      <c r="B42" s="43" t="str">
        <f>DETAILS!B42</f>
        <v>folios 3 - 4</v>
      </c>
      <c r="C42" s="20"/>
      <c r="D42" s="20"/>
      <c r="E42" s="20"/>
    </row>
    <row r="43" spans="1:5" s="7" customFormat="1" ht="18.75" hidden="1" outlineLevel="1" x14ac:dyDescent="0.25">
      <c r="A43" s="21" t="s">
        <v>139</v>
      </c>
      <c r="B43" s="43" t="str">
        <f>DETAILS!B43</f>
        <v>folio 5</v>
      </c>
      <c r="C43" s="20"/>
      <c r="D43" s="20"/>
      <c r="E43" s="20"/>
    </row>
    <row r="44" spans="1:5" s="7" customFormat="1" ht="18.75" hidden="1" outlineLevel="1" x14ac:dyDescent="0.25">
      <c r="A44" s="21" t="s">
        <v>141</v>
      </c>
      <c r="B44" s="43" t="str">
        <f>DETAILS!B44</f>
        <v>folio 6</v>
      </c>
      <c r="C44" s="20"/>
      <c r="D44" s="20"/>
      <c r="E44" s="20"/>
    </row>
    <row r="45" spans="1:5" s="7" customFormat="1" ht="18.75" hidden="1" outlineLevel="1" x14ac:dyDescent="0.25">
      <c r="A45" s="21" t="s">
        <v>142</v>
      </c>
      <c r="B45" s="43" t="str">
        <f>DETAILS!B46</f>
        <v>folio 7</v>
      </c>
      <c r="C45" s="20"/>
      <c r="D45" s="20"/>
      <c r="E45" s="20"/>
    </row>
    <row r="46" spans="1:5" s="7" customFormat="1" ht="18.75" hidden="1" outlineLevel="1" x14ac:dyDescent="0.25">
      <c r="A46" s="21" t="s">
        <v>172</v>
      </c>
      <c r="B46" s="43" t="str">
        <f>DETAILS!B47</f>
        <v>N/A</v>
      </c>
      <c r="C46" s="20"/>
      <c r="D46" s="20"/>
      <c r="E46" s="20"/>
    </row>
    <row r="47" spans="1:5" s="7" customFormat="1" ht="18.75" hidden="1" outlineLevel="1" x14ac:dyDescent="0.25">
      <c r="A47" s="21" t="s">
        <v>173</v>
      </c>
      <c r="B47" s="43" t="str">
        <f>DETAILS!B48</f>
        <v>N/A</v>
      </c>
      <c r="C47" s="20"/>
      <c r="D47" s="20"/>
      <c r="E47" s="20"/>
    </row>
    <row r="48" spans="1:5" s="7" customFormat="1" ht="18.75" hidden="1" outlineLevel="1" x14ac:dyDescent="0.25">
      <c r="A48" s="21" t="s">
        <v>143</v>
      </c>
      <c r="B48" s="43" t="str">
        <f>DETAILS!B49</f>
        <v>folio 8</v>
      </c>
      <c r="C48" s="20"/>
      <c r="D48" s="20"/>
      <c r="E48" s="20"/>
    </row>
    <row r="49" spans="1:5" s="7" customFormat="1" ht="18.75" hidden="1" outlineLevel="1" x14ac:dyDescent="0.25">
      <c r="A49" s="21" t="s">
        <v>144</v>
      </c>
      <c r="B49" s="43" t="str">
        <f>DETAILS!B50</f>
        <v>N/A</v>
      </c>
      <c r="C49" s="20"/>
      <c r="D49" s="20"/>
      <c r="E49" s="20"/>
    </row>
    <row r="50" spans="1:5" s="7" customFormat="1" ht="18.75" hidden="1" outlineLevel="1" x14ac:dyDescent="0.25">
      <c r="A50" s="21" t="s">
        <v>63</v>
      </c>
      <c r="B50" s="43" t="str">
        <f>DETAILS!B51</f>
        <v>folios 9 - 9b</v>
      </c>
      <c r="C50" s="20"/>
      <c r="D50" s="20"/>
      <c r="E50" s="20"/>
    </row>
    <row r="51" spans="1:5" s="7" customFormat="1" ht="18.75" hidden="1" outlineLevel="1" x14ac:dyDescent="0.25">
      <c r="A51" s="21" t="s">
        <v>145</v>
      </c>
      <c r="B51" s="43" t="str">
        <f>DETAILS!B52</f>
        <v>N/A</v>
      </c>
      <c r="C51" s="20"/>
      <c r="D51" s="20"/>
      <c r="E51" s="20"/>
    </row>
    <row r="52" spans="1:5" s="7" customFormat="1" ht="18.75" hidden="1" outlineLevel="1" x14ac:dyDescent="0.25">
      <c r="A52" s="21" t="s">
        <v>146</v>
      </c>
      <c r="B52" s="43" t="str">
        <f>DETAILS!B53</f>
        <v>folios 10 - 10c</v>
      </c>
      <c r="C52" s="20"/>
      <c r="D52" s="20"/>
      <c r="E52" s="20"/>
    </row>
    <row r="53" spans="1:5" s="7" customFormat="1" ht="18.75" hidden="1" outlineLevel="1" x14ac:dyDescent="0.25">
      <c r="A53" s="21" t="s">
        <v>71</v>
      </c>
      <c r="B53" s="43" t="str">
        <f>DETAILS!B54</f>
        <v>folio 11</v>
      </c>
      <c r="C53" s="20"/>
      <c r="D53" s="20"/>
      <c r="E53" s="20"/>
    </row>
    <row r="54" spans="1:5" s="7" customFormat="1" ht="18.75" hidden="1" outlineLevel="1" x14ac:dyDescent="0.25">
      <c r="A54" s="21" t="s">
        <v>147</v>
      </c>
      <c r="B54" s="43" t="str">
        <f>DETAILS!B55</f>
        <v>folio 12</v>
      </c>
      <c r="C54" s="20"/>
      <c r="D54" s="20"/>
      <c r="E54" s="20"/>
    </row>
    <row r="55" spans="1:5" s="8" customFormat="1" ht="18" hidden="1" outlineLevel="1" x14ac:dyDescent="0.2">
      <c r="A55" s="21" t="s">
        <v>136</v>
      </c>
      <c r="B55" s="46" t="str">
        <f>DETAILS!B45</f>
        <v>MEPB/MED/25/162/I/6</v>
      </c>
      <c r="C55" s="19"/>
      <c r="D55" s="19"/>
      <c r="E55" s="19"/>
    </row>
    <row r="56" spans="1:5" s="7" customFormat="1" ht="18.75" hidden="1" outlineLevel="1" x14ac:dyDescent="0.25">
      <c r="A56" s="23" t="s">
        <v>137</v>
      </c>
      <c r="B56" s="46" t="str">
        <f>DETAILS!B57</f>
        <v>MEPB/MED/25/162/I/13</v>
      </c>
      <c r="C56" s="20"/>
      <c r="D56" s="20"/>
      <c r="E56" s="20"/>
    </row>
    <row r="57" spans="1:5" ht="18" hidden="1" outlineLevel="1" x14ac:dyDescent="0.2">
      <c r="A57" s="24" t="s">
        <v>155</v>
      </c>
      <c r="B57" s="46" t="str">
        <f>DETAILS!B58</f>
        <v>MEPB/MED/25/162/I/14</v>
      </c>
    </row>
    <row r="58" spans="1:5" ht="18" hidden="1" outlineLevel="1" x14ac:dyDescent="0.2">
      <c r="A58" s="24" t="s">
        <v>156</v>
      </c>
      <c r="B58" s="47" t="str">
        <f>DETAILS!B62</f>
        <v>7th January, 2025</v>
      </c>
    </row>
    <row r="59" spans="1:5" ht="18" hidden="1" outlineLevel="1" x14ac:dyDescent="0.2">
      <c r="A59" s="24" t="s">
        <v>157</v>
      </c>
      <c r="B59" s="43" t="str">
        <f>DETAILS!B63</f>
        <v xml:space="preserve">The Special Adviser, </v>
      </c>
    </row>
    <row r="60" spans="1:5" ht="18" hidden="1" outlineLevel="1" x14ac:dyDescent="0.2">
      <c r="A60" s="24" t="s">
        <v>158</v>
      </c>
      <c r="B60" s="43" t="str">
        <f>DETAILS!B64</f>
        <v>Lagos State Real Estate Regulatory Authority</v>
      </c>
    </row>
    <row r="61" spans="1:5" ht="18" hidden="1" outlineLevel="1" x14ac:dyDescent="0.2">
      <c r="A61" s="24" t="s">
        <v>159</v>
      </c>
      <c r="B61" s="43" t="str">
        <f>DETAILS!B65</f>
        <v>Block 21, The Secretariat.</v>
      </c>
    </row>
    <row r="62" spans="1:5" ht="18" hidden="1" outlineLevel="1" x14ac:dyDescent="0.2">
      <c r="A62" s="24" t="s">
        <v>160</v>
      </c>
      <c r="B62" s="43" t="str">
        <f>DETAILS!B66</f>
        <v>Alausa - Ikeja,</v>
      </c>
    </row>
    <row r="63" spans="1:5" ht="18" hidden="1" outlineLevel="1" x14ac:dyDescent="0.2">
      <c r="A63" s="24" t="s">
        <v>161</v>
      </c>
      <c r="B63" s="43" t="str">
        <f>DETAILS!B67</f>
        <v>Lagos.</v>
      </c>
    </row>
    <row r="64" spans="1:5" ht="18" hidden="1" outlineLevel="1" x14ac:dyDescent="0.2">
      <c r="A64" s="51" t="s">
        <v>162</v>
      </c>
      <c r="B64" s="43" t="str">
        <f>DETAILS!B68</f>
        <v>SAH/LASRERA/A.51/3B/145</v>
      </c>
    </row>
    <row r="65" spans="1:2" ht="18" hidden="1" outlineLevel="1" x14ac:dyDescent="0.2">
      <c r="A65" s="24" t="s">
        <v>163</v>
      </c>
      <c r="B65" s="43" t="str">
        <f>DETAILS!B69</f>
        <v>14th January, 2025</v>
      </c>
    </row>
    <row r="66" spans="1:2" ht="18" hidden="1" outlineLevel="1" x14ac:dyDescent="0.2">
      <c r="A66" s="53"/>
      <c r="B66" s="54"/>
    </row>
    <row r="67" spans="1:2" ht="18" hidden="1" outlineLevel="1" x14ac:dyDescent="0.2">
      <c r="A67" s="24" t="s">
        <v>241</v>
      </c>
      <c r="B67" s="55" t="str">
        <f>DETAILS!B73</f>
        <v>Alawiye, K.T (Ms)</v>
      </c>
    </row>
    <row r="68" spans="1:2" ht="18" hidden="1" outlineLevel="1" x14ac:dyDescent="0.2">
      <c r="A68" s="52" t="s">
        <v>187</v>
      </c>
      <c r="B68" s="55" t="str">
        <f>DETAILS!B74</f>
        <v>PPO (MED)</v>
      </c>
    </row>
    <row r="69" spans="1:2" ht="18" hidden="1" outlineLevel="1" x14ac:dyDescent="0.2">
      <c r="A69" s="24" t="s">
        <v>240</v>
      </c>
      <c r="B69" s="55" t="str">
        <f>DETAILS!B75</f>
        <v xml:space="preserve">Adekunle-Famuyon, F.A </v>
      </c>
    </row>
    <row r="70" spans="1:2" ht="18" hidden="1" outlineLevel="1" x14ac:dyDescent="0.2">
      <c r="A70" s="24" t="s">
        <v>187</v>
      </c>
      <c r="B70" s="55" t="str">
        <f>DETAILS!B76</f>
        <v>PPO (MED)</v>
      </c>
    </row>
    <row r="71" spans="1:2" ht="15.75" collapsed="1" thickTop="1" x14ac:dyDescent="0.2"/>
  </sheetData>
  <sheetProtection algorithmName="SHA-512" hashValue="ng2mD/ip/u2wbXNZGjkmXn477lDvPNAzSndfg91yr3kdzx5Y/BdJd5sAVGJpbfcUVZPLfXR7QZwl12/hhotYXQ==" saltValue="qiWISR8cUs1TU42c/Rv+Fw==" spinCount="100000" sheet="1" objects="1" scenarios="1"/>
  <phoneticPr fontId="16" type="noConversion"/>
  <pageMargins left="0.7" right="0.7" top="0.75" bottom="0.75" header="0.3" footer="0.3"/>
  <pageSetup scale="40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68DB09-8ADD-42DE-90D6-D5ACBFA751FC}">
  <sheetPr codeName="Sheet2">
    <tabColor rgb="FF00B050"/>
    <pageSetUpPr fitToPage="1"/>
  </sheetPr>
  <dimension ref="A1:J52"/>
  <sheetViews>
    <sheetView showGridLines="0" view="pageBreakPreview" zoomScale="60" zoomScaleNormal="100" workbookViewId="0">
      <selection activeCell="B34" sqref="B34:I34"/>
    </sheetView>
  </sheetViews>
  <sheetFormatPr defaultColWidth="8.875" defaultRowHeight="16.5" x14ac:dyDescent="0.25"/>
  <cols>
    <col min="1" max="1" width="5.37890625" style="6" customWidth="1"/>
    <col min="2" max="2" width="48.83203125" style="6" customWidth="1"/>
    <col min="3" max="3" width="23" style="6" customWidth="1"/>
    <col min="4" max="4" width="25.828125" style="6" customWidth="1"/>
    <col min="5" max="5" width="11.97265625" style="6" customWidth="1"/>
    <col min="6" max="6" width="8.33984375" style="6" bestFit="1" customWidth="1"/>
    <col min="7" max="7" width="11.703125" style="6" customWidth="1"/>
    <col min="8" max="9" width="7.26171875" style="6" customWidth="1"/>
    <col min="10" max="16384" width="8.875" style="6"/>
  </cols>
  <sheetData>
    <row r="1" spans="1:9" s="9" customFormat="1" ht="49.9" customHeight="1" x14ac:dyDescent="0.25">
      <c r="A1" s="150" t="str">
        <f>'PREPAYMENT CERTIFICATE'!B55</f>
        <v>MEPB/MED/25/162/I/6</v>
      </c>
      <c r="B1" s="150"/>
      <c r="C1" s="150"/>
      <c r="D1" s="150"/>
      <c r="E1" s="150"/>
      <c r="F1" s="150"/>
      <c r="G1" s="150"/>
      <c r="H1" s="150"/>
      <c r="I1" s="150"/>
    </row>
    <row r="2" spans="1:9" s="9" customFormat="1" ht="24" customHeight="1" x14ac:dyDescent="0.25">
      <c r="A2" s="151" t="s">
        <v>90</v>
      </c>
      <c r="B2" s="151"/>
      <c r="C2" s="151"/>
      <c r="D2" s="151"/>
      <c r="E2" s="151"/>
      <c r="F2" s="151"/>
      <c r="G2" s="151"/>
      <c r="H2" s="151"/>
      <c r="I2" s="151"/>
    </row>
    <row r="3" spans="1:9" s="9" customFormat="1" ht="21" x14ac:dyDescent="0.25">
      <c r="A3" s="151" t="s">
        <v>89</v>
      </c>
      <c r="B3" s="151"/>
      <c r="C3" s="151"/>
      <c r="D3" s="151"/>
      <c r="E3" s="151"/>
      <c r="F3" s="151"/>
      <c r="G3" s="151"/>
      <c r="H3" s="151"/>
      <c r="I3" s="151"/>
    </row>
    <row r="4" spans="1:9" s="9" customFormat="1" ht="21" x14ac:dyDescent="0.25">
      <c r="A4" s="151" t="s">
        <v>0</v>
      </c>
      <c r="B4" s="151"/>
      <c r="C4" s="151"/>
      <c r="D4" s="151"/>
      <c r="E4" s="151"/>
      <c r="F4" s="151"/>
      <c r="G4" s="151"/>
      <c r="H4" s="151"/>
      <c r="I4" s="151"/>
    </row>
    <row r="5" spans="1:9" s="9" customFormat="1" ht="10.9" customHeight="1" x14ac:dyDescent="0.25">
      <c r="C5" s="153"/>
      <c r="D5" s="153"/>
      <c r="E5" s="153"/>
      <c r="F5" s="153"/>
      <c r="G5" s="153"/>
      <c r="H5" s="153"/>
      <c r="I5" s="153"/>
    </row>
    <row r="6" spans="1:9" s="9" customFormat="1" ht="21" x14ac:dyDescent="0.25">
      <c r="A6" s="10" t="str">
        <f>'PREPAYMENT CERTIFICATE'!A1</f>
        <v>Particulars of Contract: Stage Payment</v>
      </c>
      <c r="C6" s="153"/>
      <c r="D6" s="153"/>
      <c r="E6" s="153"/>
      <c r="F6" s="153"/>
      <c r="G6" s="153"/>
      <c r="H6" s="153"/>
      <c r="I6" s="153"/>
    </row>
    <row r="7" spans="1:9" s="9" customFormat="1" ht="22.15" customHeight="1" x14ac:dyDescent="0.25">
      <c r="A7" s="11" t="s">
        <v>1</v>
      </c>
      <c r="B7" s="11" t="s">
        <v>2</v>
      </c>
      <c r="C7" s="152" t="str">
        <f>'PREPAYMENT CERTIFICATE'!B20</f>
        <v>Lagos State Real Estate Regulatory Authority</v>
      </c>
      <c r="D7" s="152"/>
      <c r="E7" s="152"/>
      <c r="F7" s="152"/>
      <c r="G7" s="152"/>
      <c r="H7" s="152"/>
      <c r="I7" s="152"/>
    </row>
    <row r="8" spans="1:9" s="9" customFormat="1" ht="22.15" customHeight="1" x14ac:dyDescent="0.25">
      <c r="A8" s="11" t="s">
        <v>3</v>
      </c>
      <c r="B8" s="11" t="s">
        <v>4</v>
      </c>
      <c r="C8" s="148" t="str">
        <f>'PREPAYMENT CERTIFICATE'!B21</f>
        <v>Engr. Osisami A. Bankole</v>
      </c>
      <c r="D8" s="148"/>
      <c r="E8" s="148"/>
      <c r="F8" s="148"/>
      <c r="G8" s="148"/>
      <c r="H8" s="148"/>
      <c r="I8" s="148"/>
    </row>
    <row r="9" spans="1:9" s="9" customFormat="1" ht="22.15" customHeight="1" x14ac:dyDescent="0.25">
      <c r="A9" s="11" t="s">
        <v>5</v>
      </c>
      <c r="B9" s="11" t="s">
        <v>6</v>
      </c>
      <c r="C9" s="148" t="str">
        <f>'PREPAYMENT CERTIFICATE'!B22</f>
        <v>Messrs. FAB Investment Limited</v>
      </c>
      <c r="D9" s="148"/>
      <c r="E9" s="148"/>
      <c r="F9" s="148"/>
      <c r="G9" s="148"/>
      <c r="H9" s="148"/>
      <c r="I9" s="148"/>
    </row>
    <row r="10" spans="1:9" s="57" customFormat="1" ht="39.6" customHeight="1" x14ac:dyDescent="0.2">
      <c r="A10" s="56" t="s">
        <v>7</v>
      </c>
      <c r="B10" s="56" t="s">
        <v>8</v>
      </c>
      <c r="C10" s="149" t="str">
        <f>'PREPAYMENT CERTIFICATE'!B23</f>
        <v>Rehabilitation of Water Supply and Wastewater Facilities at Shasha Housing Estate, Shasha</v>
      </c>
      <c r="D10" s="149"/>
      <c r="E10" s="149"/>
      <c r="F10" s="149"/>
      <c r="G10" s="149"/>
      <c r="H10" s="149"/>
      <c r="I10" s="149"/>
    </row>
    <row r="11" spans="1:9" s="9" customFormat="1" ht="22.15" customHeight="1" x14ac:dyDescent="0.25">
      <c r="A11" s="11" t="s">
        <v>9</v>
      </c>
      <c r="B11" s="11" t="s">
        <v>10</v>
      </c>
      <c r="C11" s="148" t="str">
        <f>'PREPAYMENT CERTIFICATE'!B26</f>
        <v>Egbeda LCDA / Alimosho LGA</v>
      </c>
      <c r="D11" s="148"/>
      <c r="E11" s="148"/>
      <c r="F11" s="148"/>
      <c r="G11" s="148"/>
      <c r="H11" s="148"/>
      <c r="I11" s="148"/>
    </row>
    <row r="12" spans="1:9" s="9" customFormat="1" ht="22.15" customHeight="1" x14ac:dyDescent="0.25">
      <c r="A12" s="11" t="s">
        <v>11</v>
      </c>
      <c r="B12" s="11" t="s">
        <v>12</v>
      </c>
      <c r="C12" s="148" t="str">
        <f>'PREPAYMENT CERTIFICATE'!B27</f>
        <v>31st August, 2021</v>
      </c>
      <c r="D12" s="148"/>
      <c r="E12" s="148"/>
      <c r="F12" s="148"/>
      <c r="G12" s="148"/>
      <c r="H12" s="148"/>
      <c r="I12" s="148"/>
    </row>
    <row r="13" spans="1:9" s="9" customFormat="1" ht="22.15" customHeight="1" x14ac:dyDescent="0.25">
      <c r="A13" s="11" t="s">
        <v>13</v>
      </c>
      <c r="B13" s="11" t="s">
        <v>194</v>
      </c>
      <c r="C13" s="148" t="str">
        <f>'PREPAYMENT CERTIFICATE'!D27</f>
        <v>30th October, 2024</v>
      </c>
      <c r="D13" s="148"/>
      <c r="E13" s="148"/>
      <c r="F13" s="148"/>
      <c r="G13" s="148"/>
      <c r="H13" s="148"/>
      <c r="I13" s="148"/>
    </row>
    <row r="14" spans="1:9" s="9" customFormat="1" ht="22.15" customHeight="1" x14ac:dyDescent="0.25">
      <c r="A14" s="11" t="s">
        <v>15</v>
      </c>
      <c r="B14" s="11" t="s">
        <v>14</v>
      </c>
      <c r="C14" s="148" t="str">
        <f>'PREPAYMENT CERTIFICATE'!B30</f>
        <v>Four (4) Months</v>
      </c>
      <c r="D14" s="148"/>
      <c r="E14" s="148"/>
      <c r="F14" s="148"/>
      <c r="G14" s="148"/>
      <c r="H14" s="148"/>
      <c r="I14" s="148"/>
    </row>
    <row r="15" spans="1:9" s="9" customFormat="1" ht="22.15" customHeight="1" x14ac:dyDescent="0.25">
      <c r="A15" s="11" t="s">
        <v>17</v>
      </c>
      <c r="B15" s="11" t="s">
        <v>16</v>
      </c>
      <c r="C15" s="148" t="str">
        <f>'PREPAYMENT CERTIFICATE'!B31</f>
        <v>Nil</v>
      </c>
      <c r="D15" s="148"/>
      <c r="E15" s="148"/>
      <c r="F15" s="148"/>
      <c r="G15" s="148"/>
      <c r="H15" s="148"/>
      <c r="I15" s="148"/>
    </row>
    <row r="16" spans="1:9" s="9" customFormat="1" ht="22.15" customHeight="1" x14ac:dyDescent="0.25">
      <c r="A16" s="11" t="s">
        <v>19</v>
      </c>
      <c r="B16" s="11" t="s">
        <v>18</v>
      </c>
      <c r="C16" s="148" t="str">
        <f>'PREPAYMENT CERTIFICATE'!B32</f>
        <v>Nil</v>
      </c>
      <c r="D16" s="148"/>
      <c r="E16" s="148"/>
      <c r="F16" s="148"/>
      <c r="G16" s="148"/>
      <c r="H16" s="148"/>
      <c r="I16" s="148"/>
    </row>
    <row r="17" spans="1:9" s="9" customFormat="1" ht="22.15" customHeight="1" x14ac:dyDescent="0.25">
      <c r="A17" s="11" t="s">
        <v>21</v>
      </c>
      <c r="B17" s="11" t="s">
        <v>20</v>
      </c>
      <c r="C17" s="148" t="str">
        <f>'PREPAYMENT CERTIFICATE'!B33</f>
        <v>30th January, 2025</v>
      </c>
      <c r="D17" s="148"/>
      <c r="E17" s="148"/>
      <c r="F17" s="148"/>
      <c r="G17" s="148"/>
      <c r="H17" s="148"/>
      <c r="I17" s="148"/>
    </row>
    <row r="18" spans="1:9" s="9" customFormat="1" ht="22.15" customHeight="1" x14ac:dyDescent="0.25">
      <c r="A18" s="11" t="s">
        <v>22</v>
      </c>
      <c r="B18" s="11" t="s">
        <v>98</v>
      </c>
      <c r="C18" s="162">
        <f>'PREPAYMENT CERTIFICATE'!B2</f>
        <v>88073488.209999993</v>
      </c>
      <c r="D18" s="162"/>
      <c r="E18" s="162"/>
      <c r="F18" s="162"/>
      <c r="G18" s="162"/>
      <c r="H18" s="162"/>
      <c r="I18" s="162"/>
    </row>
    <row r="19" spans="1:9" s="9" customFormat="1" ht="22.15" customHeight="1" x14ac:dyDescent="0.25">
      <c r="A19" s="11" t="s">
        <v>24</v>
      </c>
      <c r="B19" s="11" t="s">
        <v>167</v>
      </c>
      <c r="C19" s="162">
        <f>'PREPAYMENT CERTIFICATE'!B3</f>
        <v>205880977.44999999</v>
      </c>
      <c r="D19" s="162"/>
      <c r="E19" s="162"/>
      <c r="F19" s="162"/>
      <c r="G19" s="162"/>
      <c r="H19" s="162"/>
      <c r="I19" s="162"/>
    </row>
    <row r="20" spans="1:9" s="9" customFormat="1" ht="22.15" customHeight="1" x14ac:dyDescent="0.25">
      <c r="A20" s="11" t="s">
        <v>26</v>
      </c>
      <c r="B20" s="11" t="s">
        <v>23</v>
      </c>
      <c r="C20" s="162">
        <f>'PREPAYMENT CERTIFICATE'!B4</f>
        <v>35229395.284000002</v>
      </c>
      <c r="D20" s="162"/>
      <c r="E20" s="162"/>
      <c r="F20" s="162"/>
      <c r="G20" s="162"/>
      <c r="H20" s="162"/>
      <c r="I20" s="162"/>
    </row>
    <row r="21" spans="1:9" s="9" customFormat="1" ht="22.15" customHeight="1" x14ac:dyDescent="0.25">
      <c r="A21" s="11" t="s">
        <v>28</v>
      </c>
      <c r="B21" s="11" t="s">
        <v>25</v>
      </c>
      <c r="C21" s="162">
        <f>'PREPAYMENT CERTIFICATE'!B10</f>
        <v>35229395.284000002</v>
      </c>
      <c r="D21" s="162"/>
      <c r="E21" s="162"/>
      <c r="F21" s="162"/>
      <c r="G21" s="162"/>
      <c r="H21" s="162"/>
      <c r="I21" s="162"/>
    </row>
    <row r="22" spans="1:9" s="9" customFormat="1" ht="22.15" customHeight="1" x14ac:dyDescent="0.25">
      <c r="A22" s="11" t="s">
        <v>30</v>
      </c>
      <c r="B22" s="11" t="s">
        <v>27</v>
      </c>
      <c r="C22" s="162">
        <f>'PREPAYMENT CERTIFICATE'!B5</f>
        <v>102940488.73</v>
      </c>
      <c r="D22" s="162"/>
      <c r="E22" s="162"/>
      <c r="F22" s="162"/>
      <c r="G22" s="162"/>
      <c r="H22" s="162"/>
      <c r="I22" s="162"/>
    </row>
    <row r="23" spans="1:9" s="9" customFormat="1" ht="22.15" customHeight="1" x14ac:dyDescent="0.25">
      <c r="A23" s="11" t="s">
        <v>32</v>
      </c>
      <c r="B23" s="11" t="s">
        <v>29</v>
      </c>
      <c r="C23" s="163" t="str">
        <f>'PREPAYMENT CERTIFICATE'!B34</f>
        <v>40%.</v>
      </c>
      <c r="D23" s="152"/>
      <c r="E23" s="152"/>
      <c r="F23" s="152"/>
      <c r="G23" s="152"/>
      <c r="H23" s="152"/>
      <c r="I23" s="152"/>
    </row>
    <row r="24" spans="1:9" s="9" customFormat="1" ht="22.15" customHeight="1" x14ac:dyDescent="0.25">
      <c r="A24" s="11" t="s">
        <v>34</v>
      </c>
      <c r="B24" s="11" t="s">
        <v>31</v>
      </c>
      <c r="C24" s="148" t="str">
        <f>'PREPAYMENT CERTIFICATE'!B35</f>
        <v>Ongoing</v>
      </c>
      <c r="D24" s="148"/>
      <c r="E24" s="148"/>
      <c r="F24" s="148"/>
      <c r="G24" s="148"/>
      <c r="H24" s="148"/>
      <c r="I24" s="148"/>
    </row>
    <row r="25" spans="1:9" s="9" customFormat="1" ht="22.15" customHeight="1" x14ac:dyDescent="0.25">
      <c r="A25" s="11" t="s">
        <v>36</v>
      </c>
      <c r="B25" s="11" t="s">
        <v>33</v>
      </c>
      <c r="C25" s="162" t="str">
        <f>'PREPAYMENT CERTIFICATE'!B11</f>
        <v>Nil</v>
      </c>
      <c r="D25" s="162"/>
      <c r="E25" s="162"/>
      <c r="F25" s="162"/>
      <c r="G25" s="162"/>
      <c r="H25" s="162"/>
      <c r="I25" s="162"/>
    </row>
    <row r="26" spans="1:9" s="9" customFormat="1" ht="22.15" customHeight="1" x14ac:dyDescent="0.25">
      <c r="A26" s="11" t="s">
        <v>38</v>
      </c>
      <c r="B26" s="11" t="s">
        <v>35</v>
      </c>
      <c r="C26" s="162">
        <f>'PREPAYMENT CERTIFICATE'!B6</f>
        <v>5147024.4365000008</v>
      </c>
      <c r="D26" s="162"/>
      <c r="E26" s="162"/>
      <c r="F26" s="162"/>
      <c r="G26" s="162"/>
      <c r="H26" s="162"/>
      <c r="I26" s="162"/>
    </row>
    <row r="27" spans="1:9" s="9" customFormat="1" ht="22.15" customHeight="1" x14ac:dyDescent="0.25">
      <c r="A27" s="11" t="s">
        <v>166</v>
      </c>
      <c r="B27" s="11" t="s">
        <v>37</v>
      </c>
      <c r="C27" s="162">
        <f>'PREPAYMENT CERTIFICATE'!B12</f>
        <v>69898578.831512511</v>
      </c>
      <c r="D27" s="162"/>
      <c r="E27" s="162"/>
      <c r="F27" s="162"/>
      <c r="G27" s="162"/>
      <c r="H27" s="162"/>
      <c r="I27" s="162"/>
    </row>
    <row r="28" spans="1:9" s="9" customFormat="1" ht="22.15" customHeight="1" x14ac:dyDescent="0.25">
      <c r="A28" s="11" t="s">
        <v>195</v>
      </c>
      <c r="B28" s="11" t="s">
        <v>39</v>
      </c>
      <c r="C28" s="148" t="s">
        <v>99</v>
      </c>
      <c r="D28" s="148"/>
      <c r="E28" s="148"/>
      <c r="F28" s="148"/>
      <c r="G28" s="148"/>
      <c r="H28" s="148"/>
      <c r="I28" s="148"/>
    </row>
    <row r="29" spans="1:9" s="9" customFormat="1" ht="22.15" customHeight="1" x14ac:dyDescent="0.25">
      <c r="A29" s="11"/>
      <c r="B29" s="11" t="s">
        <v>40</v>
      </c>
      <c r="C29" s="148"/>
      <c r="D29" s="148"/>
      <c r="E29" s="148"/>
      <c r="F29" s="148"/>
      <c r="G29" s="148"/>
      <c r="H29" s="148"/>
      <c r="I29" s="148"/>
    </row>
    <row r="30" spans="1:9" s="9" customFormat="1" ht="13.9" customHeight="1" x14ac:dyDescent="0.25">
      <c r="A30" s="153"/>
      <c r="B30" s="153"/>
      <c r="C30" s="153"/>
      <c r="D30" s="153"/>
      <c r="E30" s="153"/>
      <c r="F30" s="153"/>
      <c r="G30" s="153"/>
      <c r="H30" s="153"/>
      <c r="I30" s="153"/>
    </row>
    <row r="31" spans="1:9" s="9" customFormat="1" ht="21" x14ac:dyDescent="0.25">
      <c r="A31" s="158" t="s">
        <v>41</v>
      </c>
      <c r="B31" s="158"/>
      <c r="C31" s="158"/>
      <c r="D31" s="158"/>
      <c r="E31" s="158"/>
      <c r="F31" s="158"/>
      <c r="G31" s="158"/>
      <c r="H31" s="158"/>
      <c r="I31" s="158"/>
    </row>
    <row r="32" spans="1:9" s="9" customFormat="1" ht="21" x14ac:dyDescent="0.25">
      <c r="A32" s="9" t="s">
        <v>42</v>
      </c>
      <c r="B32" s="153" t="s">
        <v>43</v>
      </c>
      <c r="C32" s="153"/>
      <c r="D32" s="153"/>
      <c r="E32" s="153"/>
      <c r="F32" s="153"/>
      <c r="G32" s="153"/>
      <c r="H32" s="153"/>
      <c r="I32" s="153"/>
    </row>
    <row r="33" spans="1:10" s="9" customFormat="1" ht="21" x14ac:dyDescent="0.25">
      <c r="A33" s="9" t="s">
        <v>44</v>
      </c>
      <c r="B33" s="153" t="s">
        <v>45</v>
      </c>
      <c r="C33" s="153"/>
      <c r="D33" s="153"/>
      <c r="E33" s="153"/>
      <c r="F33" s="153"/>
      <c r="G33" s="153"/>
      <c r="H33" s="153"/>
      <c r="I33" s="153"/>
    </row>
    <row r="34" spans="1:10" s="9" customFormat="1" ht="21" x14ac:dyDescent="0.25">
      <c r="A34" s="9" t="s">
        <v>46</v>
      </c>
      <c r="B34" s="153" t="s">
        <v>47</v>
      </c>
      <c r="C34" s="153"/>
      <c r="D34" s="153"/>
      <c r="E34" s="153"/>
      <c r="F34" s="153"/>
      <c r="G34" s="153"/>
      <c r="H34" s="153"/>
      <c r="I34" s="153"/>
    </row>
    <row r="35" spans="1:10" s="9" customFormat="1" ht="21" x14ac:dyDescent="0.25">
      <c r="A35" s="9" t="s">
        <v>48</v>
      </c>
      <c r="B35" s="153" t="s">
        <v>49</v>
      </c>
      <c r="C35" s="153"/>
      <c r="D35" s="153"/>
      <c r="E35" s="153"/>
      <c r="F35" s="153"/>
      <c r="G35" s="153"/>
      <c r="H35" s="153"/>
      <c r="I35" s="153"/>
    </row>
    <row r="36" spans="1:10" s="9" customFormat="1" ht="22.9" customHeight="1" x14ac:dyDescent="0.25">
      <c r="A36" s="158" t="s">
        <v>88</v>
      </c>
      <c r="B36" s="158"/>
      <c r="C36" s="158"/>
      <c r="D36" s="158"/>
      <c r="E36" s="158"/>
      <c r="F36" s="158"/>
      <c r="G36" s="158"/>
      <c r="H36" s="158"/>
      <c r="I36" s="158"/>
    </row>
    <row r="37" spans="1:10" s="9" customFormat="1" ht="14.45" customHeight="1" x14ac:dyDescent="0.25">
      <c r="A37" s="155" t="str">
        <f>'PREPAYMENT CERTIFICATE'!A16</f>
        <v>Certification of the sum of ₦69,898,578.83 (Sixty-Nine Million, Eight Hundred and Ninety-Eight Thousand, Five Hundred and Seventy-Eight Naira, Eighty-Three Kobo) only, in favour of Messrs. FAB Investment Limited is recommended, please.</v>
      </c>
      <c r="B37" s="155"/>
      <c r="C37" s="155"/>
      <c r="D37" s="155"/>
      <c r="E37" s="155"/>
      <c r="F37" s="155"/>
      <c r="G37" s="155"/>
      <c r="H37" s="155"/>
      <c r="I37" s="155"/>
    </row>
    <row r="38" spans="1:10" s="9" customFormat="1" ht="21" x14ac:dyDescent="0.25">
      <c r="A38" s="155"/>
      <c r="B38" s="155"/>
      <c r="C38" s="155"/>
      <c r="D38" s="155"/>
      <c r="E38" s="155"/>
      <c r="F38" s="155"/>
      <c r="G38" s="155"/>
      <c r="H38" s="155"/>
      <c r="I38" s="155"/>
    </row>
    <row r="39" spans="1:10" s="9" customFormat="1" ht="21" x14ac:dyDescent="0.25">
      <c r="A39" s="155"/>
      <c r="B39" s="155"/>
      <c r="C39" s="155"/>
      <c r="D39" s="155"/>
      <c r="E39" s="155"/>
      <c r="F39" s="155"/>
      <c r="G39" s="155"/>
      <c r="H39" s="155"/>
      <c r="I39" s="155"/>
    </row>
    <row r="40" spans="1:10" s="9" customFormat="1" ht="27" customHeight="1" x14ac:dyDescent="0.25">
      <c r="A40" s="159"/>
      <c r="B40" s="159"/>
      <c r="C40" s="159"/>
      <c r="D40" s="159"/>
      <c r="E40" s="159"/>
      <c r="F40" s="159"/>
      <c r="G40" s="159"/>
      <c r="H40" s="159"/>
      <c r="I40" s="159"/>
    </row>
    <row r="41" spans="1:10" s="9" customFormat="1" ht="22.15" customHeight="1" x14ac:dyDescent="0.25">
      <c r="A41" s="160" t="s">
        <v>51</v>
      </c>
      <c r="B41" s="161"/>
      <c r="C41" s="161"/>
      <c r="D41" s="157" t="s">
        <v>51</v>
      </c>
      <c r="E41" s="157"/>
      <c r="F41" s="157"/>
      <c r="G41" s="157"/>
      <c r="H41" s="157"/>
      <c r="I41" s="157"/>
    </row>
    <row r="42" spans="1:10" s="9" customFormat="1" ht="20.45" customHeight="1" x14ac:dyDescent="0.25">
      <c r="A42" s="156" t="s">
        <v>52</v>
      </c>
      <c r="B42" s="156"/>
      <c r="C42" s="156"/>
      <c r="D42" s="154" t="str">
        <f>'PREPAYMENT CERTIFICATE'!B67</f>
        <v>Alawiye, K.T (Ms)</v>
      </c>
      <c r="E42" s="154"/>
      <c r="F42" s="154"/>
      <c r="G42" s="154"/>
      <c r="H42" s="154"/>
      <c r="I42" s="154"/>
    </row>
    <row r="43" spans="1:10" s="9" customFormat="1" ht="22.9" customHeight="1" x14ac:dyDescent="0.25">
      <c r="A43" s="156" t="s">
        <v>91</v>
      </c>
      <c r="B43" s="156"/>
      <c r="C43" s="156"/>
      <c r="D43" s="154" t="str">
        <f>'PREPAYMENT CERTIFICATE'!B68</f>
        <v>PPO (MED)</v>
      </c>
      <c r="E43" s="154"/>
      <c r="F43" s="154"/>
      <c r="G43" s="154"/>
      <c r="H43" s="154"/>
      <c r="I43" s="154"/>
    </row>
    <row r="44" spans="1:10" s="9" customFormat="1" ht="18.600000000000001" customHeight="1" x14ac:dyDescent="0.25">
      <c r="A44" s="166"/>
      <c r="B44" s="166"/>
      <c r="C44" s="166"/>
      <c r="D44" s="169" t="str">
        <f>'PREPAYMENT CERTIFICATE'!B36</f>
        <v>13th February, 2025</v>
      </c>
      <c r="E44" s="169"/>
      <c r="F44" s="169"/>
      <c r="G44" s="169"/>
      <c r="H44" s="169"/>
      <c r="I44" s="169"/>
      <c r="J44" s="12"/>
    </row>
    <row r="45" spans="1:10" s="9" customFormat="1" ht="27.6" customHeight="1" x14ac:dyDescent="0.25">
      <c r="A45" s="49"/>
      <c r="B45" s="49"/>
      <c r="C45" s="49"/>
      <c r="D45" s="12"/>
      <c r="E45" s="12"/>
      <c r="F45" s="12"/>
      <c r="G45" s="12"/>
      <c r="H45" s="12"/>
      <c r="I45" s="12"/>
      <c r="J45" s="12"/>
    </row>
    <row r="46" spans="1:10" s="9" customFormat="1" ht="14.45" customHeight="1" x14ac:dyDescent="0.25">
      <c r="A46" s="160" t="s">
        <v>96</v>
      </c>
      <c r="B46" s="161"/>
      <c r="C46" s="167" t="s">
        <v>96</v>
      </c>
      <c r="D46" s="168"/>
      <c r="E46" s="170" t="s">
        <v>96</v>
      </c>
      <c r="F46" s="170"/>
      <c r="G46" s="170"/>
      <c r="H46" s="170"/>
      <c r="I46" s="170"/>
    </row>
    <row r="47" spans="1:10" s="10" customFormat="1" ht="23.45" customHeight="1" x14ac:dyDescent="0.25">
      <c r="A47" s="164" t="s">
        <v>242</v>
      </c>
      <c r="B47" s="164"/>
      <c r="C47" s="165" t="s">
        <v>92</v>
      </c>
      <c r="D47" s="165"/>
      <c r="E47" s="150" t="s">
        <v>93</v>
      </c>
      <c r="F47" s="150"/>
      <c r="G47" s="150"/>
      <c r="H47" s="150"/>
      <c r="I47" s="150"/>
    </row>
    <row r="48" spans="1:10" s="10" customFormat="1" ht="22.15" customHeight="1" x14ac:dyDescent="0.25">
      <c r="A48" s="164" t="s">
        <v>94</v>
      </c>
      <c r="B48" s="164"/>
      <c r="C48" s="165" t="s">
        <v>95</v>
      </c>
      <c r="D48" s="165"/>
      <c r="E48" s="150" t="s">
        <v>97</v>
      </c>
      <c r="F48" s="150"/>
      <c r="G48" s="150"/>
      <c r="H48" s="150"/>
      <c r="I48" s="150"/>
    </row>
    <row r="49" s="7" customFormat="1" ht="14.45" customHeight="1" x14ac:dyDescent="0.25"/>
    <row r="50" s="7" customFormat="1" ht="14.45" customHeight="1" x14ac:dyDescent="0.25"/>
    <row r="51" ht="14.45" customHeight="1" x14ac:dyDescent="0.25"/>
    <row r="52" ht="14.45" customHeight="1" x14ac:dyDescent="0.25"/>
  </sheetData>
  <sheetProtection algorithmName="SHA-512" hashValue="Z9tqQAobUjwp5TkJXNflQj+lQ0sqrrL+Gks5p5pEkG9SOslPRvIXPxQjW5VJ+4XVsb+e+XlBr6oLQLxCPdqRvg==" saltValue="fcOopjAJxOnsKwbW+W2P/g==" spinCount="100000" sheet="1" objects="1" scenarios="1"/>
  <mergeCells count="55">
    <mergeCell ref="B33:I33"/>
    <mergeCell ref="C19:I19"/>
    <mergeCell ref="A48:B48"/>
    <mergeCell ref="C48:D48"/>
    <mergeCell ref="A47:B47"/>
    <mergeCell ref="C47:D47"/>
    <mergeCell ref="A44:C44"/>
    <mergeCell ref="A46:B46"/>
    <mergeCell ref="C46:D46"/>
    <mergeCell ref="D44:I44"/>
    <mergeCell ref="E46:I46"/>
    <mergeCell ref="E47:I47"/>
    <mergeCell ref="E48:I48"/>
    <mergeCell ref="A31:I31"/>
    <mergeCell ref="B32:I32"/>
    <mergeCell ref="A30:I30"/>
    <mergeCell ref="C28:I28"/>
    <mergeCell ref="C29:I29"/>
    <mergeCell ref="C17:I17"/>
    <mergeCell ref="C18:I18"/>
    <mergeCell ref="C20:I20"/>
    <mergeCell ref="C21:I21"/>
    <mergeCell ref="C22:I22"/>
    <mergeCell ref="C23:I23"/>
    <mergeCell ref="C24:I24"/>
    <mergeCell ref="C25:I25"/>
    <mergeCell ref="C26:I26"/>
    <mergeCell ref="C27:I27"/>
    <mergeCell ref="D43:I43"/>
    <mergeCell ref="A37:I39"/>
    <mergeCell ref="A43:C43"/>
    <mergeCell ref="D41:I41"/>
    <mergeCell ref="B34:I34"/>
    <mergeCell ref="B35:I35"/>
    <mergeCell ref="A36:I36"/>
    <mergeCell ref="A40:I40"/>
    <mergeCell ref="A41:C41"/>
    <mergeCell ref="A42:C42"/>
    <mergeCell ref="D42:I42"/>
    <mergeCell ref="A1:I1"/>
    <mergeCell ref="A2:I2"/>
    <mergeCell ref="A3:I3"/>
    <mergeCell ref="A4:I4"/>
    <mergeCell ref="C7:I7"/>
    <mergeCell ref="C5:I5"/>
    <mergeCell ref="C6:I6"/>
    <mergeCell ref="C12:I12"/>
    <mergeCell ref="C14:I14"/>
    <mergeCell ref="C15:I15"/>
    <mergeCell ref="C16:I16"/>
    <mergeCell ref="C8:I8"/>
    <mergeCell ref="C9:I9"/>
    <mergeCell ref="C11:I11"/>
    <mergeCell ref="C13:I13"/>
    <mergeCell ref="C10:I10"/>
  </mergeCells>
  <phoneticPr fontId="16" type="noConversion"/>
  <pageMargins left="0.7" right="0.7" top="0.75" bottom="0.75" header="0.3" footer="0.3"/>
  <pageSetup scale="60" fitToHeight="0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C43EDD-15D8-4A61-A2D6-648A3D3D55FD}">
  <sheetPr codeName="Sheet3">
    <tabColor rgb="FFFFC000"/>
    <pageSetUpPr fitToPage="1"/>
  </sheetPr>
  <dimension ref="A1:J44"/>
  <sheetViews>
    <sheetView showGridLines="0" view="pageBreakPreview" zoomScale="40" zoomScaleNormal="100" zoomScaleSheetLayoutView="40" workbookViewId="0">
      <selection sqref="A1:H1"/>
    </sheetView>
  </sheetViews>
  <sheetFormatPr defaultRowHeight="15" x14ac:dyDescent="0.2"/>
  <cols>
    <col min="1" max="1" width="97.52734375" customWidth="1"/>
    <col min="2" max="2" width="11.703125" customWidth="1"/>
    <col min="4" max="4" width="66.3203125" customWidth="1"/>
    <col min="5" max="5" width="12.10546875" customWidth="1"/>
    <col min="6" max="6" width="11.296875" customWidth="1"/>
    <col min="7" max="7" width="51.65625" customWidth="1"/>
    <col min="8" max="8" width="54.48046875" customWidth="1"/>
  </cols>
  <sheetData>
    <row r="1" spans="1:8" s="110" customFormat="1" ht="34.9" customHeight="1" x14ac:dyDescent="0.5">
      <c r="A1" s="173" t="s">
        <v>116</v>
      </c>
      <c r="B1" s="173"/>
      <c r="C1" s="173"/>
      <c r="D1" s="173"/>
      <c r="E1" s="173"/>
      <c r="F1" s="173"/>
      <c r="G1" s="173"/>
      <c r="H1" s="173"/>
    </row>
    <row r="2" spans="1:8" s="110" customFormat="1" ht="34.9" customHeight="1" x14ac:dyDescent="0.5">
      <c r="A2" s="173" t="s">
        <v>54</v>
      </c>
      <c r="B2" s="173"/>
      <c r="C2" s="173"/>
      <c r="D2" s="173"/>
      <c r="E2" s="173"/>
      <c r="F2" s="173"/>
      <c r="G2" s="173"/>
      <c r="H2" s="173"/>
    </row>
    <row r="3" spans="1:8" s="110" customFormat="1" ht="34.9" customHeight="1" x14ac:dyDescent="0.5">
      <c r="A3" s="173" t="s">
        <v>115</v>
      </c>
      <c r="B3" s="173"/>
      <c r="C3" s="173"/>
      <c r="D3" s="173"/>
      <c r="E3" s="173"/>
      <c r="F3" s="173"/>
      <c r="G3" s="173"/>
      <c r="H3" s="173"/>
    </row>
    <row r="4" spans="1:8" s="110" customFormat="1" ht="10.15" customHeight="1" x14ac:dyDescent="0.5">
      <c r="A4" s="173"/>
      <c r="B4" s="173"/>
      <c r="C4" s="173"/>
      <c r="D4" s="173"/>
      <c r="E4" s="173"/>
      <c r="F4" s="173"/>
      <c r="G4" s="173"/>
      <c r="H4" s="173"/>
    </row>
    <row r="5" spans="1:8" s="110" customFormat="1" ht="43.5" x14ac:dyDescent="0.5">
      <c r="A5" s="112" t="s">
        <v>108</v>
      </c>
      <c r="B5" s="180" t="str">
        <f>'PREPAYMENT CERTIFICATE'!B23</f>
        <v>Rehabilitation of Water Supply and Wastewater Facilities at Shasha Housing Estate, Shasha</v>
      </c>
      <c r="C5" s="180"/>
      <c r="D5" s="180"/>
      <c r="E5" s="180"/>
      <c r="F5" s="180"/>
      <c r="G5" s="112" t="s">
        <v>118</v>
      </c>
      <c r="H5" s="144" t="str">
        <f>'PREPAYMENT CERTIFICATE'!B36</f>
        <v>13th February, 2025</v>
      </c>
    </row>
    <row r="6" spans="1:8" s="110" customFormat="1" ht="43.5" x14ac:dyDescent="0.5">
      <c r="A6" s="112" t="s">
        <v>169</v>
      </c>
      <c r="B6" s="181" t="str">
        <f>'PREPAYMENT CERTIFICATE'!B20</f>
        <v>Lagos State Real Estate Regulatory Authority</v>
      </c>
      <c r="C6" s="181"/>
      <c r="D6" s="181"/>
      <c r="E6" s="181"/>
      <c r="F6" s="181"/>
      <c r="G6" s="113" t="s">
        <v>117</v>
      </c>
      <c r="H6" s="145" t="str">
        <f>'PREPAYMENT CERTIFICATE'!B27</f>
        <v>31st August, 2021</v>
      </c>
    </row>
    <row r="7" spans="1:8" s="110" customFormat="1" ht="85.5" x14ac:dyDescent="0.5">
      <c r="A7" s="112" t="s">
        <v>109</v>
      </c>
      <c r="B7" s="182" t="str">
        <f>'PREPAYMENT CERTIFICATE'!B28</f>
        <v>-</v>
      </c>
      <c r="C7" s="182"/>
      <c r="D7" s="182"/>
      <c r="E7" s="182"/>
      <c r="F7" s="182"/>
      <c r="G7" s="113" t="s">
        <v>245</v>
      </c>
      <c r="H7" s="145" t="str">
        <f>'PREPAYMENT CERTIFICATE'!B30</f>
        <v>Four (4) Months</v>
      </c>
    </row>
    <row r="8" spans="1:8" s="110" customFormat="1" ht="78" x14ac:dyDescent="0.5">
      <c r="A8" s="112" t="s">
        <v>111</v>
      </c>
      <c r="B8" s="182" t="str">
        <f>'PREPAYMENT CERTIFICATE'!B22</f>
        <v>Messrs. FAB Investment Limited</v>
      </c>
      <c r="C8" s="182"/>
      <c r="D8" s="182"/>
      <c r="E8" s="182"/>
      <c r="F8" s="182"/>
      <c r="G8" s="113" t="s">
        <v>110</v>
      </c>
      <c r="H8" s="145" t="s">
        <v>149</v>
      </c>
    </row>
    <row r="9" spans="1:8" s="110" customFormat="1" ht="78" x14ac:dyDescent="0.5">
      <c r="A9" s="113" t="s">
        <v>113</v>
      </c>
      <c r="B9" s="182" t="str">
        <f>'PREPAYMENT CERTIFICATE'!B21</f>
        <v>Engr. Osisami A. Bankole</v>
      </c>
      <c r="C9" s="182"/>
      <c r="D9" s="182"/>
      <c r="E9" s="182"/>
      <c r="F9" s="182"/>
      <c r="G9" s="113" t="s">
        <v>112</v>
      </c>
      <c r="H9" s="146" t="str">
        <f>'PREPAYMENT CERTIFICATE'!B1</f>
        <v>Stage Payment</v>
      </c>
    </row>
    <row r="10" spans="1:8" s="110" customFormat="1" ht="43.5" x14ac:dyDescent="0.5">
      <c r="A10" s="112" t="s">
        <v>114</v>
      </c>
      <c r="B10" s="182" t="s">
        <v>121</v>
      </c>
      <c r="C10" s="182"/>
      <c r="D10" s="182"/>
      <c r="E10" s="182"/>
      <c r="F10" s="182"/>
      <c r="G10" s="147"/>
      <c r="H10" s="147"/>
    </row>
    <row r="11" spans="1:8" s="110" customFormat="1" ht="24" customHeight="1" thickBot="1" x14ac:dyDescent="0.55000000000000004">
      <c r="A11" s="173"/>
      <c r="B11" s="173"/>
      <c r="C11" s="173"/>
      <c r="D11" s="173"/>
      <c r="E11" s="173"/>
      <c r="F11" s="173"/>
      <c r="G11" s="173"/>
      <c r="H11" s="173"/>
    </row>
    <row r="12" spans="1:8" s="110" customFormat="1" ht="51" customHeight="1" thickBot="1" x14ac:dyDescent="0.55000000000000004">
      <c r="A12" s="183" t="s">
        <v>55</v>
      </c>
      <c r="B12" s="184"/>
      <c r="C12" s="184"/>
      <c r="D12" s="185"/>
      <c r="E12" s="114" t="s">
        <v>56</v>
      </c>
      <c r="F12" s="114" t="s">
        <v>149</v>
      </c>
      <c r="G12" s="174" t="s">
        <v>57</v>
      </c>
      <c r="H12" s="175"/>
    </row>
    <row r="13" spans="1:8" s="110" customFormat="1" ht="51" customHeight="1" thickBot="1" x14ac:dyDescent="0.55000000000000004">
      <c r="A13" s="171" t="s">
        <v>58</v>
      </c>
      <c r="B13" s="176"/>
      <c r="C13" s="176"/>
      <c r="D13" s="172"/>
      <c r="E13" s="116" t="s">
        <v>122</v>
      </c>
      <c r="F13" s="117"/>
      <c r="G13" s="171" t="str">
        <f>"See " &amp; 'PREPAYMENT CERTIFICATE'!B48</f>
        <v>See folio 8</v>
      </c>
      <c r="H13" s="172" t="str">
        <f>"See " &amp; 'PREPAYMENT CERTIFICATE'!F48</f>
        <v xml:space="preserve">See </v>
      </c>
    </row>
    <row r="14" spans="1:8" s="110" customFormat="1" ht="51" customHeight="1" thickBot="1" x14ac:dyDescent="0.55000000000000004">
      <c r="A14" s="171" t="s">
        <v>59</v>
      </c>
      <c r="B14" s="176"/>
      <c r="C14" s="176"/>
      <c r="D14" s="172"/>
      <c r="E14" s="116" t="s">
        <v>122</v>
      </c>
      <c r="F14" s="117"/>
      <c r="G14" s="171" t="str">
        <f>"See " &amp; 'PREPAYMENT CERTIFICATE'!B42</f>
        <v>See folios 3 - 4</v>
      </c>
      <c r="H14" s="172" t="str">
        <f>"See " &amp; 'PREPAYMENT CERTIFICATE'!F42</f>
        <v xml:space="preserve">See </v>
      </c>
    </row>
    <row r="15" spans="1:8" s="110" customFormat="1" ht="51" customHeight="1" thickBot="1" x14ac:dyDescent="0.55000000000000004">
      <c r="A15" s="171" t="s">
        <v>60</v>
      </c>
      <c r="B15" s="176"/>
      <c r="C15" s="176"/>
      <c r="D15" s="172"/>
      <c r="E15" s="116" t="s">
        <v>122</v>
      </c>
      <c r="F15" s="117"/>
      <c r="G15" s="171" t="str">
        <f>"See " &amp; 'PREPAYMENT CERTIFICATE'!B43</f>
        <v>See folio 5</v>
      </c>
      <c r="H15" s="172" t="str">
        <f>"See " &amp; 'PREPAYMENT CERTIFICATE'!F43</f>
        <v xml:space="preserve">See </v>
      </c>
    </row>
    <row r="16" spans="1:8" s="110" customFormat="1" ht="51" customHeight="1" thickBot="1" x14ac:dyDescent="0.55000000000000004">
      <c r="A16" s="171" t="s">
        <v>61</v>
      </c>
      <c r="B16" s="176"/>
      <c r="C16" s="176"/>
      <c r="D16" s="172"/>
      <c r="E16" s="116" t="s">
        <v>122</v>
      </c>
      <c r="F16" s="117"/>
      <c r="G16" s="171" t="str">
        <f>"See " &amp; 'PREPAYMENT CERTIFICATE'!B44</f>
        <v>See folio 6</v>
      </c>
      <c r="H16" s="172" t="str">
        <f>"See " &amp; 'PREPAYMENT CERTIFICATE'!F44</f>
        <v xml:space="preserve">See </v>
      </c>
    </row>
    <row r="17" spans="1:8" s="110" customFormat="1" ht="51" customHeight="1" thickBot="1" x14ac:dyDescent="0.55000000000000004">
      <c r="A17" s="171" t="str">
        <f>'PREPAYMENT CERTIFICATE'!B37</f>
        <v>Bill of Quantities (BOQ).</v>
      </c>
      <c r="B17" s="176"/>
      <c r="C17" s="176"/>
      <c r="D17" s="172"/>
      <c r="E17" s="116" t="s">
        <v>122</v>
      </c>
      <c r="F17" s="117"/>
      <c r="G17" s="171" t="str">
        <f>"See " &amp; 'PREPAYMENT CERTIFICATE'!B45</f>
        <v>See folio 7</v>
      </c>
      <c r="H17" s="172" t="str">
        <f>"See " &amp; 'PREPAYMENT CERTIFICATE'!F45</f>
        <v xml:space="preserve">See </v>
      </c>
    </row>
    <row r="18" spans="1:8" s="110" customFormat="1" ht="51" customHeight="1" thickBot="1" x14ac:dyDescent="0.55000000000000004">
      <c r="A18" s="171" t="s">
        <v>125</v>
      </c>
      <c r="B18" s="176"/>
      <c r="C18" s="176"/>
      <c r="D18" s="172"/>
      <c r="E18" s="116"/>
      <c r="F18" s="116" t="s">
        <v>122</v>
      </c>
      <c r="G18" s="171" t="str">
        <f>IF('PREPAYMENT CERTIFICATE'!B49="N/A","N/A","See " &amp; 'PREPAYMENT CERTIFICATE'!B49)</f>
        <v>N/A</v>
      </c>
      <c r="H18" s="172" t="str">
        <f>IF('PREPAYMENT CERTIFICATE'!F49="N/A","N/A","See " &amp; 'PREPAYMENT CERTIFICATE'!F49)</f>
        <v xml:space="preserve">See </v>
      </c>
    </row>
    <row r="19" spans="1:8" s="110" customFormat="1" ht="51" customHeight="1" thickBot="1" x14ac:dyDescent="0.55000000000000004">
      <c r="A19" s="171" t="s">
        <v>63</v>
      </c>
      <c r="B19" s="176"/>
      <c r="C19" s="176"/>
      <c r="D19" s="172"/>
      <c r="E19" s="116"/>
      <c r="F19" s="116" t="s">
        <v>122</v>
      </c>
      <c r="G19" s="171" t="str">
        <f>IF('PREPAYMENT CERTIFICATE'!B50="N/A","N/A","See " &amp; 'PREPAYMENT CERTIFICATE'!B50)</f>
        <v>See folios 9 - 9b</v>
      </c>
      <c r="H19" s="172" t="str">
        <f>IF('PREPAYMENT CERTIFICATE'!F50="N/A","N/A","See " &amp; 'PREPAYMENT CERTIFICATE'!F50)</f>
        <v xml:space="preserve">See </v>
      </c>
    </row>
    <row r="20" spans="1:8" s="110" customFormat="1" ht="51" customHeight="1" thickBot="1" x14ac:dyDescent="0.55000000000000004">
      <c r="A20" s="171" t="s">
        <v>174</v>
      </c>
      <c r="B20" s="176"/>
      <c r="C20" s="176"/>
      <c r="D20" s="172"/>
      <c r="E20" s="116"/>
      <c r="F20" s="116"/>
      <c r="G20" s="171" t="str">
        <f>IF('PREPAYMENT CERTIFICATE'!B47="N/A","N/A","See " &amp; 'PREPAYMENT CERTIFICATE'!B47)</f>
        <v>N/A</v>
      </c>
      <c r="H20" s="172" t="str">
        <f>IF('PREPAYMENT CERTIFICATE'!F47="N/A","N/A","See " &amp; 'PREPAYMENT CERTIFICATE'!F47)</f>
        <v xml:space="preserve">See </v>
      </c>
    </row>
    <row r="21" spans="1:8" s="110" customFormat="1" ht="51" customHeight="1" thickBot="1" x14ac:dyDescent="0.55000000000000004">
      <c r="A21" s="171" t="s">
        <v>64</v>
      </c>
      <c r="B21" s="176"/>
      <c r="C21" s="176"/>
      <c r="D21" s="172"/>
      <c r="E21" s="117"/>
      <c r="F21" s="116" t="s">
        <v>122</v>
      </c>
      <c r="G21" s="171" t="str">
        <f>IF('PREPAYMENT CERTIFICATE'!B46="N/A","N/A","See " &amp; 'PREPAYMENT CERTIFICATE'!B46)</f>
        <v>N/A</v>
      </c>
      <c r="H21" s="172" t="str">
        <f>IF('PREPAYMENT CERTIFICATE'!F46="N/A","N/A","See " &amp; 'PREPAYMENT CERTIFICATE'!F46)</f>
        <v xml:space="preserve">See </v>
      </c>
    </row>
    <row r="22" spans="1:8" s="110" customFormat="1" ht="51" customHeight="1" thickBot="1" x14ac:dyDescent="0.55000000000000004">
      <c r="A22" s="171" t="s">
        <v>65</v>
      </c>
      <c r="B22" s="176"/>
      <c r="C22" s="176"/>
      <c r="D22" s="172"/>
      <c r="E22" s="118"/>
      <c r="F22" s="118"/>
      <c r="G22" s="171" t="str">
        <f>IF('PREPAYMENT CERTIFICATE'!B43="N/A","N/A","See " &amp; 'PREPAYMENT CERTIFICATE'!B43)</f>
        <v>See folio 5</v>
      </c>
      <c r="H22" s="172" t="str">
        <f>IF('PREPAYMENT CERTIFICATE'!F43="N/A","N/A","See " &amp; 'PREPAYMENT CERTIFICATE'!F43)</f>
        <v xml:space="preserve">See </v>
      </c>
    </row>
    <row r="23" spans="1:8" s="110" customFormat="1" ht="82.9" customHeight="1" thickBot="1" x14ac:dyDescent="0.55000000000000004">
      <c r="A23" s="115" t="s">
        <v>129</v>
      </c>
      <c r="B23" s="195" t="str">
        <f>'PREPAYMENT CERTIFICATE'!B25</f>
        <v>To provide water supply and wastewater facilities at Shasha Housing Estate, Shasha</v>
      </c>
      <c r="C23" s="195"/>
      <c r="D23" s="195"/>
      <c r="E23" s="195"/>
      <c r="F23" s="195"/>
      <c r="G23" s="195"/>
      <c r="H23" s="196"/>
    </row>
    <row r="24" spans="1:8" s="110" customFormat="1" ht="51" customHeight="1" thickBot="1" x14ac:dyDescent="0.55000000000000004">
      <c r="A24" s="188" t="s">
        <v>66</v>
      </c>
      <c r="B24" s="189"/>
      <c r="C24" s="189"/>
      <c r="D24" s="189"/>
      <c r="E24" s="189"/>
      <c r="F24" s="189"/>
      <c r="G24" s="189"/>
      <c r="H24" s="190"/>
    </row>
    <row r="25" spans="1:8" s="110" customFormat="1" ht="51" customHeight="1" thickBot="1" x14ac:dyDescent="0.55000000000000004">
      <c r="A25" s="171" t="s">
        <v>124</v>
      </c>
      <c r="B25" s="176"/>
      <c r="C25" s="176"/>
      <c r="D25" s="172"/>
      <c r="E25" s="119"/>
      <c r="F25" s="119"/>
      <c r="G25" s="171" t="s">
        <v>62</v>
      </c>
      <c r="H25" s="176"/>
    </row>
    <row r="26" spans="1:8" s="110" customFormat="1" ht="51" customHeight="1" thickBot="1" x14ac:dyDescent="0.55000000000000004">
      <c r="A26" s="171" t="s">
        <v>123</v>
      </c>
      <c r="B26" s="176"/>
      <c r="C26" s="176"/>
      <c r="D26" s="172"/>
      <c r="E26" s="119"/>
      <c r="F26" s="119"/>
      <c r="G26" s="171" t="s">
        <v>62</v>
      </c>
      <c r="H26" s="176"/>
    </row>
    <row r="27" spans="1:8" s="110" customFormat="1" ht="51" customHeight="1" thickBot="1" x14ac:dyDescent="0.55000000000000004">
      <c r="A27" s="171" t="s">
        <v>67</v>
      </c>
      <c r="B27" s="176"/>
      <c r="C27" s="176"/>
      <c r="D27" s="172"/>
      <c r="E27" s="119"/>
      <c r="F27" s="119"/>
      <c r="G27" s="171" t="s">
        <v>62</v>
      </c>
      <c r="H27" s="176"/>
    </row>
    <row r="28" spans="1:8" s="110" customFormat="1" ht="51" customHeight="1" thickBot="1" x14ac:dyDescent="0.55000000000000004">
      <c r="A28" s="171" t="s">
        <v>68</v>
      </c>
      <c r="B28" s="176"/>
      <c r="C28" s="176"/>
      <c r="D28" s="172"/>
      <c r="E28" s="119"/>
      <c r="F28" s="119"/>
      <c r="G28" s="171" t="s">
        <v>62</v>
      </c>
      <c r="H28" s="176"/>
    </row>
    <row r="29" spans="1:8" s="110" customFormat="1" ht="51" customHeight="1" thickBot="1" x14ac:dyDescent="0.55000000000000004">
      <c r="A29" s="171" t="s">
        <v>69</v>
      </c>
      <c r="B29" s="176"/>
      <c r="C29" s="176"/>
      <c r="D29" s="172"/>
      <c r="E29" s="119"/>
      <c r="F29" s="119"/>
      <c r="G29" s="171"/>
      <c r="H29" s="176"/>
    </row>
    <row r="30" spans="1:8" s="110" customFormat="1" ht="51" customHeight="1" thickBot="1" x14ac:dyDescent="0.55000000000000004">
      <c r="A30" s="177" t="s">
        <v>70</v>
      </c>
      <c r="B30" s="178"/>
      <c r="C30" s="178"/>
      <c r="D30" s="179"/>
      <c r="E30" s="119"/>
      <c r="F30" s="119"/>
      <c r="G30" s="171" t="str">
        <f>"See " &amp; 'PREPAYMENT CERTIFICATE'!B52</f>
        <v>See folios 10 - 10c</v>
      </c>
      <c r="H30" s="176"/>
    </row>
    <row r="31" spans="1:8" s="110" customFormat="1" ht="51" customHeight="1" thickBot="1" x14ac:dyDescent="0.55000000000000004">
      <c r="A31" s="177" t="s">
        <v>71</v>
      </c>
      <c r="B31" s="178"/>
      <c r="C31" s="178"/>
      <c r="D31" s="179"/>
      <c r="E31" s="119"/>
      <c r="F31" s="119"/>
      <c r="G31" s="171" t="str">
        <f>"See " &amp; 'PREPAYMENT CERTIFICATE'!B53</f>
        <v>See folio 11</v>
      </c>
      <c r="H31" s="176"/>
    </row>
    <row r="32" spans="1:8" s="110" customFormat="1" ht="51" customHeight="1" thickBot="1" x14ac:dyDescent="0.55000000000000004">
      <c r="A32" s="188" t="s">
        <v>72</v>
      </c>
      <c r="B32" s="189"/>
      <c r="C32" s="189"/>
      <c r="D32" s="190"/>
      <c r="E32" s="120"/>
      <c r="F32" s="120"/>
      <c r="G32" s="171"/>
      <c r="H32" s="172"/>
    </row>
    <row r="33" spans="1:10" s="110" customFormat="1" ht="51" customHeight="1" thickBot="1" x14ac:dyDescent="0.55000000000000004">
      <c r="A33" s="177" t="s">
        <v>73</v>
      </c>
      <c r="B33" s="178"/>
      <c r="C33" s="178"/>
      <c r="D33" s="179"/>
      <c r="E33" s="116" t="s">
        <v>122</v>
      </c>
      <c r="F33" s="117"/>
      <c r="G33" s="171"/>
      <c r="H33" s="172"/>
    </row>
    <row r="34" spans="1:10" s="110" customFormat="1" ht="51" customHeight="1" thickBot="1" x14ac:dyDescent="0.55000000000000004">
      <c r="A34" s="177" t="s">
        <v>74</v>
      </c>
      <c r="B34" s="178"/>
      <c r="C34" s="178"/>
      <c r="D34" s="179"/>
      <c r="E34" s="116"/>
      <c r="F34" s="117"/>
      <c r="G34" s="171"/>
      <c r="H34" s="172"/>
    </row>
    <row r="35" spans="1:10" s="110" customFormat="1" ht="51" customHeight="1" thickBot="1" x14ac:dyDescent="0.55000000000000004">
      <c r="A35" s="188" t="s">
        <v>75</v>
      </c>
      <c r="B35" s="189"/>
      <c r="C35" s="189"/>
      <c r="D35" s="190"/>
      <c r="E35" s="116"/>
      <c r="F35" s="117"/>
      <c r="G35" s="171"/>
      <c r="H35" s="172"/>
    </row>
    <row r="36" spans="1:10" s="110" customFormat="1" ht="51" customHeight="1" thickBot="1" x14ac:dyDescent="0.55000000000000004">
      <c r="A36" s="177" t="s">
        <v>76</v>
      </c>
      <c r="B36" s="178"/>
      <c r="C36" s="178"/>
      <c r="D36" s="179"/>
      <c r="E36" s="116" t="s">
        <v>122</v>
      </c>
      <c r="F36" s="121"/>
      <c r="G36" s="171"/>
      <c r="H36" s="172"/>
    </row>
    <row r="37" spans="1:10" s="110" customFormat="1" ht="51" customHeight="1" thickBot="1" x14ac:dyDescent="0.55000000000000004">
      <c r="A37" s="186" t="s">
        <v>77</v>
      </c>
      <c r="B37" s="187"/>
      <c r="C37" s="187"/>
      <c r="D37" s="179"/>
      <c r="E37" s="116" t="s">
        <v>122</v>
      </c>
      <c r="F37" s="120" t="s">
        <v>53</v>
      </c>
      <c r="G37" s="171"/>
      <c r="H37" s="172"/>
    </row>
    <row r="38" spans="1:10" s="110" customFormat="1" ht="51" customHeight="1" thickBot="1" x14ac:dyDescent="0.55000000000000004">
      <c r="A38" s="188" t="s">
        <v>78</v>
      </c>
      <c r="B38" s="189"/>
      <c r="C38" s="190"/>
      <c r="D38" s="197" t="str">
        <f>'PREPAYMENT CERTIFICATE'!B33</f>
        <v>30th January, 2025</v>
      </c>
      <c r="E38" s="197"/>
      <c r="F38" s="197"/>
      <c r="G38" s="197"/>
      <c r="H38" s="198"/>
    </row>
    <row r="39" spans="1:10" s="110" customFormat="1" ht="51" customHeight="1" thickBot="1" x14ac:dyDescent="0.55000000000000004">
      <c r="A39" s="188" t="s">
        <v>79</v>
      </c>
      <c r="B39" s="189"/>
      <c r="C39" s="190"/>
      <c r="D39" s="197" t="str">
        <f>'PREPAYMENT CERTIFICATE'!B34 &amp; " (satisfactory)"</f>
        <v>40%. (satisfactory)</v>
      </c>
      <c r="E39" s="197"/>
      <c r="F39" s="197"/>
      <c r="G39" s="197"/>
      <c r="H39" s="198"/>
    </row>
    <row r="40" spans="1:10" s="110" customFormat="1" ht="51" customHeight="1" thickBot="1" x14ac:dyDescent="0.55000000000000004">
      <c r="A40" s="191" t="s">
        <v>80</v>
      </c>
      <c r="B40" s="192"/>
      <c r="C40" s="192"/>
      <c r="D40" s="190"/>
      <c r="E40" s="116" t="s">
        <v>122</v>
      </c>
      <c r="F40" s="117"/>
      <c r="G40" s="193"/>
      <c r="H40" s="194"/>
      <c r="J40" s="122"/>
    </row>
    <row r="41" spans="1:10" s="110" customFormat="1" ht="55.9" customHeight="1" x14ac:dyDescent="0.5">
      <c r="A41" s="123" t="s">
        <v>119</v>
      </c>
      <c r="D41" s="123" t="s">
        <v>120</v>
      </c>
      <c r="E41" s="123"/>
      <c r="F41" s="123"/>
    </row>
    <row r="42" spans="1:10" s="110" customFormat="1" ht="45" customHeight="1" x14ac:dyDescent="0.5">
      <c r="A42" s="124" t="str">
        <f>'PREPAYMENT CERTIFICATE'!B67</f>
        <v>Alawiye, K.T (Ms)</v>
      </c>
      <c r="D42" s="111" t="str">
        <f>'PREPAYMENT CERTIFICATE'!B69</f>
        <v xml:space="preserve">Adekunle-Famuyon, F.A </v>
      </c>
      <c r="E42" s="111"/>
      <c r="F42" s="111"/>
    </row>
    <row r="43" spans="1:10" s="110" customFormat="1" ht="45" customHeight="1" x14ac:dyDescent="0.5">
      <c r="A43" s="124" t="str">
        <f>'PREPAYMENT CERTIFICATE'!B68</f>
        <v>PPO (MED)</v>
      </c>
      <c r="D43" s="111" t="str">
        <f>'PREPAYMENT CERTIFICATE'!B70</f>
        <v>PPO (MED)</v>
      </c>
      <c r="E43" s="111"/>
      <c r="F43" s="111"/>
    </row>
    <row r="44" spans="1:10" s="110" customFormat="1" ht="45" customHeight="1" x14ac:dyDescent="0.5">
      <c r="A44" s="125" t="str">
        <f>'PREPAYMENT CERTIFICATE'!B36</f>
        <v>13th February, 2025</v>
      </c>
    </row>
  </sheetData>
  <mergeCells count="67">
    <mergeCell ref="A40:D40"/>
    <mergeCell ref="G40:H40"/>
    <mergeCell ref="B23:H23"/>
    <mergeCell ref="A24:H24"/>
    <mergeCell ref="D38:H38"/>
    <mergeCell ref="D39:H39"/>
    <mergeCell ref="G32:H32"/>
    <mergeCell ref="G33:H33"/>
    <mergeCell ref="G34:H34"/>
    <mergeCell ref="G35:H35"/>
    <mergeCell ref="G36:H36"/>
    <mergeCell ref="G37:H37"/>
    <mergeCell ref="A32:D32"/>
    <mergeCell ref="A33:D33"/>
    <mergeCell ref="A34:D34"/>
    <mergeCell ref="A35:D35"/>
    <mergeCell ref="A36:D36"/>
    <mergeCell ref="A37:D37"/>
    <mergeCell ref="A38:C38"/>
    <mergeCell ref="A39:C39"/>
    <mergeCell ref="A21:D21"/>
    <mergeCell ref="A22:D22"/>
    <mergeCell ref="A25:D25"/>
    <mergeCell ref="A16:D16"/>
    <mergeCell ref="A17:D17"/>
    <mergeCell ref="A18:D18"/>
    <mergeCell ref="A19:D19"/>
    <mergeCell ref="A20:D20"/>
    <mergeCell ref="B10:F10"/>
    <mergeCell ref="A12:D12"/>
    <mergeCell ref="A13:D13"/>
    <mergeCell ref="A14:D14"/>
    <mergeCell ref="A15:D15"/>
    <mergeCell ref="B5:F5"/>
    <mergeCell ref="B6:F6"/>
    <mergeCell ref="B7:F7"/>
    <mergeCell ref="B8:F8"/>
    <mergeCell ref="B9:F9"/>
    <mergeCell ref="G25:H25"/>
    <mergeCell ref="G26:H26"/>
    <mergeCell ref="G27:H27"/>
    <mergeCell ref="G28:H28"/>
    <mergeCell ref="G29:H29"/>
    <mergeCell ref="G30:H30"/>
    <mergeCell ref="G31:H31"/>
    <mergeCell ref="A26:D26"/>
    <mergeCell ref="A27:D27"/>
    <mergeCell ref="A28:D28"/>
    <mergeCell ref="A29:D29"/>
    <mergeCell ref="A30:D30"/>
    <mergeCell ref="A31:D31"/>
    <mergeCell ref="G22:H22"/>
    <mergeCell ref="A1:H1"/>
    <mergeCell ref="A2:H2"/>
    <mergeCell ref="A3:H3"/>
    <mergeCell ref="A4:H4"/>
    <mergeCell ref="A11:H11"/>
    <mergeCell ref="G17:H17"/>
    <mergeCell ref="G18:H18"/>
    <mergeCell ref="G19:H19"/>
    <mergeCell ref="G20:H20"/>
    <mergeCell ref="G21:H21"/>
    <mergeCell ref="G12:H12"/>
    <mergeCell ref="G13:H13"/>
    <mergeCell ref="G14:H14"/>
    <mergeCell ref="G15:H15"/>
    <mergeCell ref="G16:H16"/>
  </mergeCells>
  <pageMargins left="0.7" right="0.7" top="0.75" bottom="0.75" header="0.3" footer="0.3"/>
  <pageSetup scale="28" fitToHeight="0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8B0C37-7DD2-4BD0-A8E0-A793ADF7C5E9}">
  <sheetPr codeName="Sheet5">
    <tabColor theme="2" tint="-0.499984740745262"/>
  </sheetPr>
  <dimension ref="A1:J32"/>
  <sheetViews>
    <sheetView topLeftCell="A24" zoomScaleNormal="100" workbookViewId="0">
      <selection activeCell="A38" sqref="A38"/>
    </sheetView>
  </sheetViews>
  <sheetFormatPr defaultColWidth="8.875" defaultRowHeight="16.5" x14ac:dyDescent="0.25"/>
  <cols>
    <col min="1" max="1" width="100.3515625" style="13" customWidth="1"/>
    <col min="2" max="16384" width="8.875" style="1"/>
  </cols>
  <sheetData>
    <row r="1" spans="1:1" x14ac:dyDescent="0.25">
      <c r="A1" s="15" t="str">
        <f>'PREPAYMENT CERTIFICATE'!B56</f>
        <v>MEPB/MED/25/162/I/13</v>
      </c>
    </row>
    <row r="2" spans="1:1" x14ac:dyDescent="0.25">
      <c r="A2" s="14" t="s">
        <v>81</v>
      </c>
    </row>
    <row r="3" spans="1:1" x14ac:dyDescent="0.25">
      <c r="A3" s="14" t="s">
        <v>82</v>
      </c>
    </row>
    <row r="4" spans="1:1" ht="8.4499999999999993" customHeight="1" x14ac:dyDescent="0.25">
      <c r="A4" s="14"/>
    </row>
    <row r="5" spans="1:1" x14ac:dyDescent="0.25">
      <c r="A5" s="14" t="s">
        <v>83</v>
      </c>
    </row>
    <row r="6" spans="1:1" ht="12" customHeight="1" x14ac:dyDescent="0.25">
      <c r="A6" s="14"/>
    </row>
    <row r="7" spans="1:1" ht="28.5" x14ac:dyDescent="0.25">
      <c r="A7" s="39" t="str">
        <f>"REPORT OF SITE INSPECTION ON THE " &amp; 'PREPAYMENT CERTIFICATE'!B24</f>
        <v>REPORT OF SITE INSPECTION ON THE REHABILITATION OF WATER SUPPLY AND WASTEWATER FACILITIES AT SHASHA HOUSING ESTATE, SHASHA</v>
      </c>
    </row>
    <row r="9" spans="1:1" x14ac:dyDescent="0.25">
      <c r="A9" s="13" t="str">
        <f>'PREPAYMENT CERTIFICATE'!B39 &amp; " of file, refer please."</f>
        <v>Folios 1 - 12 of file, refer please.</v>
      </c>
    </row>
    <row r="11" spans="1:1" x14ac:dyDescent="0.25">
      <c r="A11" s="14" t="s">
        <v>84</v>
      </c>
    </row>
    <row r="12" spans="1:1" ht="64.900000000000006" customHeight="1" x14ac:dyDescent="0.25">
      <c r="A12" s="17" t="str">
        <f>"2.   The " &amp; 'PREPAYMENT CERTIFICATE'!B20 &amp; " forwarded Pre-Payment Certificate in respect of the above Project. Elements of work covered includes; " &amp; 'PREPAYMENT CERTIFICATE'!B38</f>
        <v>2.   The Lagos State Real Estate Regulatory Authority forwarded Pre-Payment Certificate in respect of the above Project. Elements of work covered includes; construction of sedimentation tank, and the provision of pressure filter tank / treatment plant.</v>
      </c>
    </row>
    <row r="13" spans="1:1" x14ac:dyDescent="0.25">
      <c r="A13" s="16"/>
    </row>
    <row r="14" spans="1:1" ht="45.75" x14ac:dyDescent="0.25">
      <c r="A14" s="16" t="s">
        <v>171</v>
      </c>
    </row>
    <row r="15" spans="1:1" x14ac:dyDescent="0.25">
      <c r="A15" s="16"/>
    </row>
    <row r="16" spans="1:1" x14ac:dyDescent="0.25">
      <c r="A16" s="14" t="s">
        <v>212</v>
      </c>
    </row>
    <row r="17" spans="1:10" ht="60.6" customHeight="1" x14ac:dyDescent="0.25">
      <c r="A17" s="17" t="s">
        <v>246</v>
      </c>
    </row>
    <row r="18" spans="1:10" ht="69" customHeight="1" x14ac:dyDescent="0.25">
      <c r="A18" s="17" t="s">
        <v>247</v>
      </c>
    </row>
    <row r="19" spans="1:10" ht="20.45" customHeight="1" x14ac:dyDescent="0.25">
      <c r="A19" s="17"/>
    </row>
    <row r="20" spans="1:10" x14ac:dyDescent="0.25">
      <c r="A20" s="14" t="s">
        <v>214</v>
      </c>
    </row>
    <row r="21" spans="1:10" ht="39.6" customHeight="1" x14ac:dyDescent="0.25">
      <c r="A21" s="17" t="str">
        <f>"    The Project was ongoing at the time of this inspection in line with the specification of the " &amp; 'PREPAYMENT CERTIFICATE'!B37</f>
        <v xml:space="preserve">    The Project was ongoing at the time of this inspection in line with the specification of the Bill of Quantities (BOQ).</v>
      </c>
    </row>
    <row r="22" spans="1:10" x14ac:dyDescent="0.25">
      <c r="A22" s="17" t="str">
        <f>"    Please see " &amp; 'PREPAYMENT CERTIFICATE'!B54 &amp; " of file for relevant documents pages on MED Checklist."</f>
        <v xml:space="preserve">    Please see folio 12 of file for relevant documents pages on MED Checklist.</v>
      </c>
    </row>
    <row r="24" spans="1:10" x14ac:dyDescent="0.25">
      <c r="A24" s="14" t="s">
        <v>213</v>
      </c>
    </row>
    <row r="25" spans="1:10" ht="69.75" x14ac:dyDescent="0.25">
      <c r="A25" s="17" t="str">
        <f>"Consequent upon this, kindly recommend to the Permanent Secretary (MEPB) to seek the approval of the Honorable Commissioner (MEPB) to certify the Original Pre-Payment Certificate and Inspection Report in the " &amp;  'PREPAYMENT CERTIFICATE'!A18 &amp;", in favour of " &amp; 'PREPAYMENT CERTIFICATE'!B22 &amp; ". This represents " &amp; 'PREPAYMENT CERTIFICATE'!B1 &amp; " due to the Contractor."</f>
        <v>Consequent upon this, kindly recommend to the Permanent Secretary (MEPB) to seek the approval of the Honorable Commissioner (MEPB) to certify the Original Pre-Payment Certificate and Inspection Report in the sum of ₦69,898,578.83 (Sixty-Nine Million, Eight Hundred and Ninety-Eight Thousand, Five Hundred and Seventy-Eight Naira, Eighty-Three Kobo) only, in favour of Messrs. FAB Investment Limited. This represents Stage Payment due to the Contractor.</v>
      </c>
    </row>
    <row r="27" spans="1:10" ht="18" x14ac:dyDescent="0.25">
      <c r="A27" s="17" t="s">
        <v>131</v>
      </c>
    </row>
    <row r="30" spans="1:10" x14ac:dyDescent="0.25">
      <c r="A30" s="3" t="str">
        <f>'PREPAYMENT CERTIFICATE'!B67 &amp; "                                                                                   " &amp;'PREPAYMENT CERTIFICATE'!B69</f>
        <v xml:space="preserve">Alawiye, K.T (Ms)                                                                                   Adekunle-Famuyon, F.A </v>
      </c>
      <c r="B30"/>
      <c r="C30"/>
      <c r="D30"/>
      <c r="E30" s="3" t="s">
        <v>132</v>
      </c>
      <c r="F30"/>
      <c r="G30"/>
      <c r="H30"/>
      <c r="I30"/>
      <c r="J30"/>
    </row>
    <row r="31" spans="1:10" x14ac:dyDescent="0.25">
      <c r="A31" s="3" t="str">
        <f>'PREPAYMENT CERTIFICATE'!B68 &amp; "                                                                                                                  " &amp;'PREPAYMENT CERTIFICATE'!B70</f>
        <v>PPO (MED)                                                                                                                  PPO (MED)</v>
      </c>
      <c r="B31"/>
      <c r="C31"/>
      <c r="D31" s="4" t="s">
        <v>85</v>
      </c>
      <c r="E31" s="4" t="s">
        <v>133</v>
      </c>
      <c r="F31" s="3" t="s">
        <v>50</v>
      </c>
      <c r="G31"/>
      <c r="H31"/>
      <c r="I31" s="2" t="s">
        <v>86</v>
      </c>
      <c r="J31" s="2" t="s">
        <v>87</v>
      </c>
    </row>
    <row r="32" spans="1:10" x14ac:dyDescent="0.25">
      <c r="A32" s="5" t="str">
        <f>'PREPAYMENT CERTIFICATE'!B36</f>
        <v>13th February, 2025</v>
      </c>
      <c r="B32"/>
      <c r="C32"/>
      <c r="D32"/>
      <c r="E32"/>
      <c r="F32"/>
      <c r="G32"/>
      <c r="H32"/>
      <c r="I32"/>
      <c r="J32"/>
    </row>
  </sheetData>
  <pageMargins left="0.7" right="0.7" top="0.75" bottom="0.75" header="0.3" footer="0.3"/>
  <pageSetup paperSize="5" scale="93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AB9299-6F22-4FBC-9691-91C01A4800FF}">
  <sheetPr>
    <tabColor rgb="FFFF0000"/>
    <pageSetUpPr fitToPage="1"/>
  </sheetPr>
  <dimension ref="A1:C4"/>
  <sheetViews>
    <sheetView view="pageBreakPreview" topLeftCell="A3" zoomScale="60" zoomScaleNormal="65" workbookViewId="0">
      <selection activeCell="K4" sqref="K4"/>
    </sheetView>
  </sheetViews>
  <sheetFormatPr defaultColWidth="8.875" defaultRowHeight="18" x14ac:dyDescent="0.2"/>
  <cols>
    <col min="1" max="1" width="21.7890625" style="8" customWidth="1"/>
    <col min="2" max="2" width="36.3203125" style="8" customWidth="1"/>
    <col min="3" max="3" width="60.9375" style="8" customWidth="1"/>
    <col min="4" max="16384" width="8.875" style="8"/>
  </cols>
  <sheetData>
    <row r="1" spans="1:3" s="34" customFormat="1" ht="71.45" customHeight="1" x14ac:dyDescent="0.2">
      <c r="A1" s="33" t="s">
        <v>164</v>
      </c>
      <c r="B1" s="199" t="str">
        <f>'PREPAYMENT CERTIFICATE'!B24 &amp; " BY " &amp; 'PREPAYMENT CERTIFICATE'!C22</f>
        <v>REHABILITATION OF WATER SUPPLY AND WASTEWATER FACILITIES AT SHASHA HOUSING ESTATE, SHASHA BY MESSRS. FAB INVESTMENT LIMITED</v>
      </c>
      <c r="C1" s="199"/>
    </row>
    <row r="2" spans="1:3" x14ac:dyDescent="0.2">
      <c r="A2" s="200"/>
      <c r="B2" s="200"/>
    </row>
    <row r="3" spans="1:3" ht="409.15" customHeight="1" x14ac:dyDescent="0.2">
      <c r="A3" s="200"/>
      <c r="B3" s="200"/>
    </row>
    <row r="4" spans="1:3" ht="409.15" customHeight="1" x14ac:dyDescent="0.2">
      <c r="A4" s="200"/>
      <c r="B4" s="200"/>
    </row>
  </sheetData>
  <mergeCells count="4">
    <mergeCell ref="B1:C1"/>
    <mergeCell ref="A2:B2"/>
    <mergeCell ref="A3:B3"/>
    <mergeCell ref="A4:B4"/>
  </mergeCells>
  <pageMargins left="1" right="1" top="1" bottom="1" header="0.5" footer="0.5"/>
  <pageSetup scale="67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D4CD36-03FD-496B-98BB-640C315ACE5B}">
  <sheetPr>
    <tabColor rgb="FFFFC000"/>
  </sheetPr>
  <dimension ref="A3:J29"/>
  <sheetViews>
    <sheetView showGridLines="0" topLeftCell="A7" zoomScale="56" zoomScaleNormal="100" workbookViewId="0">
      <selection activeCell="A25" sqref="A25"/>
    </sheetView>
  </sheetViews>
  <sheetFormatPr defaultColWidth="8.875" defaultRowHeight="16.5" x14ac:dyDescent="0.25"/>
  <cols>
    <col min="1" max="1" width="102.640625" style="13" customWidth="1"/>
    <col min="2" max="16384" width="8.875" style="1"/>
  </cols>
  <sheetData>
    <row r="3" spans="1:2" s="26" customFormat="1" ht="21.75" x14ac:dyDescent="0.35">
      <c r="A3" s="25"/>
    </row>
    <row r="4" spans="1:2" s="26" customFormat="1" ht="13.9" customHeight="1" x14ac:dyDescent="0.35">
      <c r="A4" s="25"/>
    </row>
    <row r="5" spans="1:2" s="26" customFormat="1" ht="21.75" x14ac:dyDescent="0.35">
      <c r="A5" s="25"/>
    </row>
    <row r="6" spans="1:2" s="26" customFormat="1" ht="21.75" x14ac:dyDescent="0.35">
      <c r="A6" s="25"/>
    </row>
    <row r="7" spans="1:2" s="26" customFormat="1" ht="33" customHeight="1" x14ac:dyDescent="0.35">
      <c r="A7" s="27" t="str">
        <f>'PREPAYMENT CERTIFICATE'!B57 &amp; "                                                                                         " &amp; 'PREPAYMENT CERTIFICATE'!B58</f>
        <v>MEPB/MED/25/162/I/14                                                                                         7th January, 2025</v>
      </c>
      <c r="B7" s="27" t="s">
        <v>50</v>
      </c>
    </row>
    <row r="8" spans="1:2" s="26" customFormat="1" ht="21.75" x14ac:dyDescent="0.35">
      <c r="A8" s="27"/>
      <c r="B8" s="7"/>
    </row>
    <row r="9" spans="1:2" s="26" customFormat="1" ht="21.75" x14ac:dyDescent="0.35">
      <c r="A9" s="27" t="str">
        <f>'PREPAYMENT CERTIFICATE'!B59</f>
        <v xml:space="preserve">The Special Adviser, </v>
      </c>
      <c r="B9" s="7"/>
    </row>
    <row r="10" spans="1:2" s="26" customFormat="1" ht="13.9" customHeight="1" x14ac:dyDescent="0.35">
      <c r="A10" s="28" t="str">
        <f>'PREPAYMENT CERTIFICATE'!B60</f>
        <v>Lagos State Real Estate Regulatory Authority</v>
      </c>
      <c r="B10" s="7"/>
    </row>
    <row r="11" spans="1:2" s="26" customFormat="1" ht="21.75" x14ac:dyDescent="0.35">
      <c r="A11" s="28" t="str">
        <f>'PREPAYMENT CERTIFICATE'!B61</f>
        <v>Block 21, The Secretariat.</v>
      </c>
      <c r="B11" s="7"/>
    </row>
    <row r="12" spans="1:2" s="26" customFormat="1" ht="18.600000000000001" customHeight="1" x14ac:dyDescent="0.35">
      <c r="A12" s="28" t="str">
        <f>'PREPAYMENT CERTIFICATE'!B62</f>
        <v>Alausa - Ikeja,</v>
      </c>
      <c r="B12" s="7"/>
    </row>
    <row r="13" spans="1:2" s="26" customFormat="1" ht="21.75" x14ac:dyDescent="0.35">
      <c r="A13" s="28" t="str">
        <f>'PREPAYMENT CERTIFICATE'!B63</f>
        <v>Lagos.</v>
      </c>
      <c r="B13" s="7"/>
    </row>
    <row r="14" spans="1:2" s="26" customFormat="1" ht="21.75" x14ac:dyDescent="0.35">
      <c r="A14" s="28"/>
      <c r="B14" s="7"/>
    </row>
    <row r="15" spans="1:2" s="26" customFormat="1" ht="21.75" x14ac:dyDescent="0.35">
      <c r="A15" s="29" t="s">
        <v>151</v>
      </c>
      <c r="B15" s="7"/>
    </row>
    <row r="16" spans="1:2" s="26" customFormat="1" ht="45" customHeight="1" x14ac:dyDescent="0.35">
      <c r="A16" s="30" t="str">
        <f>'PREPAYMENT CERTIFICATE'!B24</f>
        <v>REHABILITATION OF WATER SUPPLY AND WASTEWATER FACILITIES AT SHASHA HOUSING ESTATE, SHASHA</v>
      </c>
      <c r="B16" s="7"/>
    </row>
    <row r="17" spans="1:10" s="26" customFormat="1" ht="21.75" x14ac:dyDescent="0.35">
      <c r="A17" s="29"/>
      <c r="B17" s="7"/>
    </row>
    <row r="18" spans="1:10" s="26" customFormat="1" ht="109.15" customHeight="1" x14ac:dyDescent="0.35">
      <c r="A18" s="28" t="str">
        <f>"         I am directed to refer to your letter Ref. No. " &amp; 'PREPAYMENT CERTIFICATE'!B64 &amp; " dated " &amp; 'PREPAYMENT CERTIFICATE'!B65 &amp; " on the above subject and inform you that approval for Certification of the Pre-Payment Certificate has been granted for the " &amp; 'PREPAYMENT CERTIFICATE'!A18 &amp; " in favour of " &amp; 'PREPAYMENT CERTIFICATE'!B22 &amp; ". This represents " &amp; 'PREPAYMENT CERTIFICATE'!B1 &amp; " due to the Contractor."</f>
        <v xml:space="preserve">         I am directed to refer to your letter Ref. No. SAH/LASRERA/A.51/3B/145 dated 14th January, 2025 on the above subject and inform you that approval for Certification of the Pre-Payment Certificate has been granted for the sum of ₦69,898,578.83 (Sixty-Nine Million, Eight Hundred and Ninety-Eight Thousand, Five Hundred and Seventy-Eight Naira, Eighty-Three Kobo) only in favour of Messrs. FAB Investment Limited. This represents Stage Payment due to the Contractor.</v>
      </c>
      <c r="B18" s="7"/>
    </row>
    <row r="19" spans="1:10" s="26" customFormat="1" ht="21.75" x14ac:dyDescent="0.35">
      <c r="A19" s="28"/>
      <c r="B19" s="7"/>
    </row>
    <row r="20" spans="1:10" s="26" customFormat="1" ht="33.75" x14ac:dyDescent="0.35">
      <c r="A20" s="28" t="s">
        <v>152</v>
      </c>
      <c r="B20" s="7"/>
    </row>
    <row r="21" spans="1:10" s="26" customFormat="1" ht="21.75" x14ac:dyDescent="0.35">
      <c r="A21" s="28"/>
      <c r="B21" s="7"/>
    </row>
    <row r="22" spans="1:10" s="26" customFormat="1" ht="31.15" customHeight="1" x14ac:dyDescent="0.35">
      <c r="A22" s="28" t="s">
        <v>153</v>
      </c>
      <c r="B22" s="7"/>
    </row>
    <row r="23" spans="1:10" s="26" customFormat="1" ht="39.6" customHeight="1" x14ac:dyDescent="0.35">
      <c r="A23" s="28"/>
      <c r="B23" s="7"/>
    </row>
    <row r="24" spans="1:10" s="26" customFormat="1" ht="21.75" x14ac:dyDescent="0.35">
      <c r="A24" s="31" t="str">
        <f>'PREPAYMENT CERTIFICATE'!B67</f>
        <v>Alawiye, K.T (Ms)</v>
      </c>
      <c r="B24" s="7"/>
    </row>
    <row r="25" spans="1:10" s="26" customFormat="1" ht="21.75" x14ac:dyDescent="0.35">
      <c r="A25" s="31" t="s">
        <v>154</v>
      </c>
      <c r="B25" s="7"/>
    </row>
    <row r="26" spans="1:10" s="26" customFormat="1" ht="21.75" x14ac:dyDescent="0.35">
      <c r="A26" s="32"/>
      <c r="B26" s="7"/>
      <c r="C26" s="7"/>
      <c r="D26" s="7"/>
      <c r="E26" s="7"/>
      <c r="F26" s="7"/>
      <c r="G26" s="7"/>
      <c r="H26" s="7"/>
      <c r="I26" s="7"/>
      <c r="J26" s="7"/>
    </row>
    <row r="27" spans="1:10" s="26" customFormat="1" ht="21.75" x14ac:dyDescent="0.35">
      <c r="A27" s="25"/>
    </row>
    <row r="28" spans="1:10" s="26" customFormat="1" ht="21.75" x14ac:dyDescent="0.35">
      <c r="A28" s="25"/>
    </row>
    <row r="29" spans="1:10" s="26" customFormat="1" ht="21.75" x14ac:dyDescent="0.35">
      <c r="A29" s="25"/>
    </row>
  </sheetData>
  <pageMargins left="0.7" right="0.7" top="0.75" bottom="0.75" header="0.3" footer="0.3"/>
  <pageSetup paperSize="9" scale="93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Excel Android</Application>
  <DocSecurity>0</DocSecurity>
  <ScaleCrop>false</ScaleCrop>
  <HeadingPairs>
    <vt:vector size="4" baseType="variant">
      <vt:variant>
        <vt:lpstr>Worksheets</vt:lpstr>
      </vt:variant>
      <vt:variant>
        <vt:i4>7</vt:i4>
      </vt:variant>
      <vt:variant>
        <vt:lpstr>Named Ranges</vt:lpstr>
      </vt:variant>
      <vt:variant>
        <vt:i4>5</vt:i4>
      </vt:variant>
    </vt:vector>
  </HeadingPairs>
  <TitlesOfParts>
    <vt:vector size="12" baseType="lpstr">
      <vt:lpstr>DETAILS</vt:lpstr>
      <vt:lpstr>PREPAYMENT CERTIFICATE</vt:lpstr>
      <vt:lpstr>INSPECTION REPORT</vt:lpstr>
      <vt:lpstr>CHECKLIST</vt:lpstr>
      <vt:lpstr>MEMO</vt:lpstr>
      <vt:lpstr>MED PICTURES (A)</vt:lpstr>
      <vt:lpstr>APPROVAL</vt:lpstr>
      <vt:lpstr>APPROVAL!Print_Area</vt:lpstr>
      <vt:lpstr>CHECKLIST!Print_Area</vt:lpstr>
      <vt:lpstr>DETAILS!Print_Area</vt:lpstr>
      <vt:lpstr>MED PICTURES (A)!Print_Area</vt:lpstr>
      <vt:lpstr>MEMO!Print_Area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kehinde Alawiye TheSkillVenn by TRTcreatives</dc:creator>
  <cp:lastModifiedBy>kehinde Alawiye TheSkillVenn by TRTcreatives</cp:lastModifiedBy>
  <cp:lastPrinted>2025-03-18T12:07:03Z</cp:lastPrinted>
  <dcterms:created xsi:type="dcterms:W3CDTF">2024-12-29T16:22:40Z</dcterms:created>
  <dcterms:modified xsi:type="dcterms:W3CDTF">2025-03-26T14:12:44Z</dcterms:modified>
</cp:coreProperties>
</file>